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drawings/drawing2.xml" ContentType="application/vnd.openxmlformats-officedocument.drawing+xml"/>
  <Override PartName="/xl/activeX/activeX25.xml" ContentType="application/vnd.ms-office.activeX+xml"/>
  <Override PartName="/xl/activeX/activeX25.bin" ContentType="application/vnd.ms-office.activeX"/>
  <Override PartName="/xl/drawings/drawing3.xml" ContentType="application/vnd.openxmlformats-officedocument.drawing+xml"/>
  <Override PartName="/xl/activeX/activeX26.xml" ContentType="application/vnd.ms-office.activeX+xml"/>
  <Override PartName="/xl/activeX/activeX26.bin" ContentType="application/vnd.ms-office.activeX"/>
  <Override PartName="/xl/drawings/drawing4.xml" ContentType="application/vnd.openxmlformats-officedocument.drawing+xml"/>
  <Override PartName="/xl/activeX/activeX27.xml" ContentType="application/vnd.ms-office.activeX+xml"/>
  <Override PartName="/xl/activeX/activeX27.bin" ContentType="application/vnd.ms-office.activeX"/>
  <Override PartName="/xl/drawings/drawing5.xml" ContentType="application/vnd.openxmlformats-officedocument.drawing+xml"/>
  <Override PartName="/xl/activeX/activeX28.xml" ContentType="application/vnd.ms-office.activeX+xml"/>
  <Override PartName="/xl/activeX/activeX28.bin" ContentType="application/vnd.ms-office.activeX"/>
  <Override PartName="/xl/drawings/drawing6.xml" ContentType="application/vnd.openxmlformats-officedocument.drawing+xml"/>
  <Override PartName="/xl/activeX/activeX29.xml" ContentType="application/vnd.ms-office.activeX+xml"/>
  <Override PartName="/xl/activeX/activeX29.bin" ContentType="application/vnd.ms-office.activeX"/>
  <Override PartName="/xl/drawings/drawing7.xml" ContentType="application/vnd.openxmlformats-officedocument.drawing+xml"/>
  <Override PartName="/xl/activeX/activeX30.xml" ContentType="application/vnd.ms-office.activeX+xml"/>
  <Override PartName="/xl/activeX/activeX30.bin" ContentType="application/vnd.ms-office.activeX"/>
  <Override PartName="/xl/drawings/drawing8.xml" ContentType="application/vnd.openxmlformats-officedocument.drawing+xml"/>
  <Override PartName="/xl/activeX/activeX31.xml" ContentType="application/vnd.ms-office.activeX+xml"/>
  <Override PartName="/xl/activeX/activeX31.bin" ContentType="application/vnd.ms-office.activeX"/>
  <Override PartName="/xl/drawings/drawing9.xml" ContentType="application/vnd.openxmlformats-officedocument.drawing+xml"/>
  <Override PartName="/xl/activeX/activeX32.xml" ContentType="application/vnd.ms-office.activeX+xml"/>
  <Override PartName="/xl/activeX/activeX32.bin" ContentType="application/vnd.ms-office.activeX"/>
  <Override PartName="/xl/drawings/drawing10.xml" ContentType="application/vnd.openxmlformats-officedocument.drawing+xml"/>
  <Override PartName="/xl/activeX/activeX33.xml" ContentType="application/vnd.ms-office.activeX+xml"/>
  <Override PartName="/xl/activeX/activeX33.bin" ContentType="application/vnd.ms-office.activeX"/>
  <Override PartName="/xl/drawings/drawing11.xml" ContentType="application/vnd.openxmlformats-officedocument.drawing+xml"/>
  <Override PartName="/xl/activeX/activeX34.xml" ContentType="application/vnd.ms-office.activeX+xml"/>
  <Override PartName="/xl/activeX/activeX34.bin" ContentType="application/vnd.ms-office.activeX"/>
  <Override PartName="/xl/drawings/drawing12.xml" ContentType="application/vnd.openxmlformats-officedocument.drawing+xml"/>
  <Override PartName="/xl/activeX/activeX35.xml" ContentType="application/vnd.ms-office.activeX+xml"/>
  <Override PartName="/xl/activeX/activeX35.bin" ContentType="application/vnd.ms-office.activeX"/>
  <Override PartName="/xl/drawings/drawing13.xml" ContentType="application/vnd.openxmlformats-officedocument.drawing+xml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0" yWindow="0" windowWidth="28800" windowHeight="12210" tabRatio="731" activeTab="10"/>
  </bookViews>
  <sheets>
    <sheet name="Meni" sheetId="4" r:id="rId1"/>
    <sheet name="ObrazacIB" sheetId="76" r:id="rId2"/>
    <sheet name="K9OOSO" sheetId="91" r:id="rId3"/>
    <sheet name="OZPR" sheetId="100" r:id="rId4"/>
    <sheet name="Transferi" sheetId="99" r:id="rId5"/>
    <sheet name="TransferiFP" sheetId="109" r:id="rId6"/>
    <sheet name="BO" sheetId="97" r:id="rId7"/>
    <sheet name="Krv1" sheetId="102" r:id="rId8"/>
    <sheet name="Krv2a" sheetId="103" r:id="rId9"/>
    <sheet name="Krv2b" sheetId="106" r:id="rId10"/>
    <sheet name="DP" sheetId="107" r:id="rId11"/>
    <sheet name="Asignacije" sheetId="108" r:id="rId12"/>
    <sheet name="KontrolaF" sheetId="101" r:id="rId13"/>
  </sheets>
  <definedNames>
    <definedName name="biop" localSheetId="11">Meni!$C$11</definedName>
    <definedName name="biop" localSheetId="10">Meni!$C$11</definedName>
    <definedName name="biop">Meni!$C$11</definedName>
    <definedName name="bip" localSheetId="11">Meni!$C$13</definedName>
    <definedName name="bip" localSheetId="10">Meni!$C$13</definedName>
    <definedName name="bip">Meni!$C$13</definedName>
    <definedName name="BrojPodr" localSheetId="11">Meni!$C$14</definedName>
    <definedName name="BrojPodr" localSheetId="10">Meni!$C$14</definedName>
    <definedName name="BrojPodr">Meni!$C$14</definedName>
    <definedName name="BrojPodracuna" localSheetId="11">Meni!$C$14</definedName>
    <definedName name="BrojPodracuna" localSheetId="6">Meni!$C$14</definedName>
    <definedName name="BrojPodracuna" localSheetId="10">Meni!$C$14</definedName>
    <definedName name="BrojPodracuna" localSheetId="7">Meni!$C$14</definedName>
    <definedName name="BrojPodracuna" localSheetId="8">Meni!$C$14</definedName>
    <definedName name="BrojPodracuna" localSheetId="9">Meni!$C$14</definedName>
    <definedName name="BrojPodracuna" localSheetId="3">Meni!$C$14</definedName>
    <definedName name="BrojPodracuna" localSheetId="4">Meni!$C$14</definedName>
    <definedName name="BrojPodracuna" localSheetId="5">Meni!$C$14</definedName>
    <definedName name="BrojPodracuna">Meni!$C$14</definedName>
    <definedName name="Datum">Meni!$C$7</definedName>
    <definedName name="Fili" localSheetId="11">Meni!$A$29</definedName>
    <definedName name="Fili" localSheetId="10">Meni!$A$29</definedName>
    <definedName name="Fili">Meni!$A$29</definedName>
    <definedName name="Filijala" localSheetId="11">Meni!$A$29</definedName>
    <definedName name="Filijala" localSheetId="6">Meni!$A$29</definedName>
    <definedName name="Filijala" localSheetId="10">Meni!$A$29</definedName>
    <definedName name="Filijala" localSheetId="2">Meni!$A$29</definedName>
    <definedName name="Filijala" localSheetId="7">Meni!$A$29</definedName>
    <definedName name="Filijala" localSheetId="8">Meni!$A$29</definedName>
    <definedName name="Filijala" localSheetId="9">Meni!$A$29</definedName>
    <definedName name="Filijala" localSheetId="3">Meni!$A$29</definedName>
    <definedName name="Filijala" localSheetId="4">Meni!$A$29</definedName>
    <definedName name="Filijala" localSheetId="5">Meni!$A$29</definedName>
    <definedName name="Filijala">Meni!$A$29</definedName>
    <definedName name="MatBroj" localSheetId="11">Meni!$C$12</definedName>
    <definedName name="MatBroj" localSheetId="10">Meni!$C$12</definedName>
    <definedName name="MatBroj">Meni!$C$12</definedName>
    <definedName name="MaticniBroj" localSheetId="11">Meni!$C$12</definedName>
    <definedName name="MaticniBroj" localSheetId="6">Meni!$C$12</definedName>
    <definedName name="MaticniBroj" localSheetId="10">Meni!$C$12</definedName>
    <definedName name="MaticniBroj" localSheetId="7">Meni!$C$12</definedName>
    <definedName name="MaticniBroj" localSheetId="8">Meni!$C$12</definedName>
    <definedName name="MaticniBroj" localSheetId="9">Meni!$C$12</definedName>
    <definedName name="MaticniBroj" localSheetId="3">Meni!$C$12</definedName>
    <definedName name="MaticniBroj" localSheetId="4">Meni!$C$12</definedName>
    <definedName name="MaticniBroj" localSheetId="5">Meni!$C$12</definedName>
    <definedName name="MaticniBroj">Meni!$C$12</definedName>
    <definedName name="NazivKorisnika" localSheetId="11">Meni!$C$10</definedName>
    <definedName name="NazivKorisnika" localSheetId="6">Meni!$C$10</definedName>
    <definedName name="NazivKorisnika" localSheetId="10">Meni!$C$10</definedName>
    <definedName name="NazivKorisnika" localSheetId="7">Meni!$C$10</definedName>
    <definedName name="NazivKorisnika" localSheetId="8">Meni!$C$10</definedName>
    <definedName name="NazivKorisnika" localSheetId="9">Meni!$C$10</definedName>
    <definedName name="NazivKorisnika" localSheetId="3">Meni!$C$10</definedName>
    <definedName name="NazivKorisnika" localSheetId="4">Meni!$C$10</definedName>
    <definedName name="NazivKorisnika" localSheetId="5">Meni!$C$10</definedName>
    <definedName name="NazivKorisnika">Meni!$C$10</definedName>
    <definedName name="NazKorisnika" localSheetId="11">Meni!$C$10</definedName>
    <definedName name="NazKorisnika" localSheetId="10">Meni!$C$10</definedName>
    <definedName name="NazKorisnika">Meni!$C$10</definedName>
    <definedName name="Odstupanje_1" localSheetId="12">KontrolaF!$G$22</definedName>
    <definedName name="Odstupanje2" localSheetId="12">KontrolaF!#REF!</definedName>
    <definedName name="PIB" localSheetId="6">Meni!$C$13</definedName>
    <definedName name="PIB" localSheetId="7">Meni!$C$13</definedName>
    <definedName name="PIB" localSheetId="8">Meni!$C$13</definedName>
    <definedName name="PIB" localSheetId="9">Meni!$C$13</definedName>
    <definedName name="PIB" localSheetId="3">Meni!$C$13</definedName>
    <definedName name="PIB" localSheetId="4">Meni!$C$13</definedName>
    <definedName name="PIB" localSheetId="5">Meni!$C$13</definedName>
    <definedName name="PIB">Meni!$C$13</definedName>
    <definedName name="_xlnm.Print_Area" localSheetId="11">Asignacije!$A$1:$F$47</definedName>
    <definedName name="_xlnm.Print_Area" localSheetId="10">DP!$A$1:$F$53</definedName>
    <definedName name="_xlnm.Print_Area" localSheetId="2">K9OOSO!$A$1:$E$26</definedName>
    <definedName name="_xlnm.Print_Area" localSheetId="7">'Krv1'!$A$1:$I$29</definedName>
    <definedName name="_xlnm.Print_Area" localSheetId="8">Krv2a!$A$1:$D$366</definedName>
    <definedName name="_xlnm.Print_Area" localSheetId="9">Krv2b!$A$1:$D$287</definedName>
    <definedName name="_xlnm.Print_Area" localSheetId="1">ObrazacIB!$A$1:$K$560</definedName>
    <definedName name="_xlnm.Print_Area" localSheetId="3">OZPR!$A$1:$J$311</definedName>
    <definedName name="_xlnm.Print_Titles" localSheetId="8">Krv2a!$11:$11</definedName>
    <definedName name="_xlnm.Print_Titles" localSheetId="9">Krv2b!$13:$16</definedName>
    <definedName name="_xlnm.Print_Titles" localSheetId="3">OZPR!$37:$40</definedName>
    <definedName name="Razlika">KontrolaF!$I$12</definedName>
    <definedName name="Sediste" localSheetId="6">Meni!$C$11</definedName>
    <definedName name="Sediste" localSheetId="7">Meni!$C$11</definedName>
    <definedName name="Sediste" localSheetId="8">Meni!$C$11</definedName>
    <definedName name="Sediste" localSheetId="9">Meni!$C$11</definedName>
    <definedName name="Sediste" localSheetId="3">Meni!$C$11</definedName>
    <definedName name="Sediste" localSheetId="4">Meni!$C$11</definedName>
    <definedName name="Sediste" localSheetId="5">Meni!$C$11</definedName>
    <definedName name="Sediste">Meni!$C$11</definedName>
    <definedName name="SifraFilijale">Meni!$B$29</definedName>
    <definedName name="SifraZU">Meni!$E$29</definedName>
    <definedName name="ZbirK2">KontrolaF!$F$8</definedName>
    <definedName name="ZDU" localSheetId="11">Meni!$D$29</definedName>
    <definedName name="ZDU" localSheetId="10">Meni!$D$29</definedName>
    <definedName name="ZDU">Meni!$D$29</definedName>
    <definedName name="ZU" localSheetId="11">Meni!$D$29</definedName>
    <definedName name="ZU" localSheetId="6">Meni!$D$29</definedName>
    <definedName name="ZU" localSheetId="10">Meni!$D$29</definedName>
    <definedName name="ZU" localSheetId="2">Meni!$D$29</definedName>
    <definedName name="ZU" localSheetId="7">Meni!$D$29</definedName>
    <definedName name="ZU" localSheetId="8">Meni!$D$29</definedName>
    <definedName name="ZU" localSheetId="9">Meni!$D$29</definedName>
    <definedName name="ZU" localSheetId="3">Meni!$D$29</definedName>
    <definedName name="ZU" localSheetId="4">Meni!$D$29</definedName>
    <definedName name="ZU" localSheetId="5">Meni!$D$29</definedName>
    <definedName name="ZU">Meni!$D$29</definedName>
    <definedName name="ZUuSast">Meni!$E$18</definedName>
  </definedNames>
  <calcPr calcId="145621"/>
</workbook>
</file>

<file path=xl/calcChain.xml><?xml version="1.0" encoding="utf-8"?>
<calcChain xmlns="http://schemas.openxmlformats.org/spreadsheetml/2006/main">
  <c r="D357" i="103" l="1"/>
  <c r="D47" i="108" l="1"/>
  <c r="J303" i="100"/>
  <c r="F303" i="100"/>
  <c r="I302" i="100"/>
  <c r="H302" i="100"/>
  <c r="G302" i="100"/>
  <c r="E302" i="100"/>
  <c r="D302" i="100"/>
  <c r="F302" i="100" s="1"/>
  <c r="J301" i="100"/>
  <c r="F301" i="100"/>
  <c r="F300" i="100"/>
  <c r="J300" i="100" s="1"/>
  <c r="J299" i="100"/>
  <c r="F299" i="100"/>
  <c r="F298" i="100"/>
  <c r="J298" i="100" s="1"/>
  <c r="J297" i="100"/>
  <c r="F297" i="100"/>
  <c r="F296" i="100"/>
  <c r="J296" i="100" s="1"/>
  <c r="J295" i="100"/>
  <c r="F295" i="100"/>
  <c r="F294" i="100"/>
  <c r="J294" i="100" s="1"/>
  <c r="I293" i="100"/>
  <c r="H293" i="100"/>
  <c r="H282" i="100" s="1"/>
  <c r="G293" i="100"/>
  <c r="E293" i="100"/>
  <c r="D293" i="100"/>
  <c r="F293" i="100" s="1"/>
  <c r="J292" i="100"/>
  <c r="F292" i="100"/>
  <c r="F291" i="100"/>
  <c r="J291" i="100" s="1"/>
  <c r="J290" i="100"/>
  <c r="F290" i="100"/>
  <c r="F289" i="100"/>
  <c r="J289" i="100" s="1"/>
  <c r="J288" i="100"/>
  <c r="F288" i="100"/>
  <c r="F287" i="100"/>
  <c r="J287" i="100" s="1"/>
  <c r="J286" i="100"/>
  <c r="F286" i="100"/>
  <c r="F285" i="100"/>
  <c r="J285" i="100" s="1"/>
  <c r="J284" i="100"/>
  <c r="F284" i="100"/>
  <c r="I283" i="100"/>
  <c r="I282" i="100" s="1"/>
  <c r="H283" i="100"/>
  <c r="G283" i="100"/>
  <c r="E283" i="100"/>
  <c r="E282" i="100" s="1"/>
  <c r="D283" i="100"/>
  <c r="F283" i="100" s="1"/>
  <c r="G282" i="100"/>
  <c r="D282" i="100"/>
  <c r="F282" i="100" s="1"/>
  <c r="J282" i="100" s="1"/>
  <c r="J281" i="100"/>
  <c r="F281" i="100"/>
  <c r="I280" i="100"/>
  <c r="H280" i="100"/>
  <c r="G280" i="100"/>
  <c r="E280" i="100"/>
  <c r="D280" i="100"/>
  <c r="F280" i="100" s="1"/>
  <c r="F279" i="100"/>
  <c r="J279" i="100" s="1"/>
  <c r="I278" i="100"/>
  <c r="H278" i="100"/>
  <c r="G278" i="100"/>
  <c r="E278" i="100"/>
  <c r="F278" i="100" s="1"/>
  <c r="J278" i="100" s="1"/>
  <c r="D278" i="100"/>
  <c r="F277" i="100"/>
  <c r="J277" i="100" s="1"/>
  <c r="I276" i="100"/>
  <c r="H276" i="100"/>
  <c r="G276" i="100"/>
  <c r="F276" i="100"/>
  <c r="J276" i="100" s="1"/>
  <c r="E276" i="100"/>
  <c r="D276" i="100"/>
  <c r="J275" i="100"/>
  <c r="F275" i="100"/>
  <c r="F274" i="100"/>
  <c r="J274" i="100" s="1"/>
  <c r="F273" i="100"/>
  <c r="J273" i="100" s="1"/>
  <c r="F272" i="100"/>
  <c r="J272" i="100" s="1"/>
  <c r="F271" i="100"/>
  <c r="J271" i="100" s="1"/>
  <c r="F270" i="100"/>
  <c r="J270" i="100" s="1"/>
  <c r="F269" i="100"/>
  <c r="J269" i="100" s="1"/>
  <c r="I268" i="100"/>
  <c r="H268" i="100"/>
  <c r="H257" i="100" s="1"/>
  <c r="H256" i="100" s="1"/>
  <c r="G268" i="100"/>
  <c r="E268" i="100"/>
  <c r="D268" i="100"/>
  <c r="F268" i="100" s="1"/>
  <c r="J267" i="100"/>
  <c r="F267" i="100"/>
  <c r="F266" i="100"/>
  <c r="J266" i="100" s="1"/>
  <c r="J265" i="100"/>
  <c r="F265" i="100"/>
  <c r="F264" i="100"/>
  <c r="J264" i="100" s="1"/>
  <c r="J263" i="100"/>
  <c r="F263" i="100"/>
  <c r="F262" i="100"/>
  <c r="J262" i="100" s="1"/>
  <c r="J261" i="100"/>
  <c r="F261" i="100"/>
  <c r="F260" i="100"/>
  <c r="J260" i="100" s="1"/>
  <c r="J259" i="100"/>
  <c r="F259" i="100"/>
  <c r="I258" i="100"/>
  <c r="H258" i="100"/>
  <c r="G258" i="100"/>
  <c r="E258" i="100"/>
  <c r="D258" i="100"/>
  <c r="F258" i="100" s="1"/>
  <c r="G257" i="100"/>
  <c r="G256" i="100" s="1"/>
  <c r="F255" i="100"/>
  <c r="J255" i="100" s="1"/>
  <c r="I254" i="100"/>
  <c r="H254" i="100"/>
  <c r="H253" i="100" s="1"/>
  <c r="G254" i="100"/>
  <c r="E254" i="100"/>
  <c r="D254" i="100"/>
  <c r="I253" i="100"/>
  <c r="G253" i="100"/>
  <c r="E253" i="100"/>
  <c r="F252" i="100"/>
  <c r="J252" i="100" s="1"/>
  <c r="F251" i="100"/>
  <c r="J251" i="100" s="1"/>
  <c r="I250" i="100"/>
  <c r="I245" i="100" s="1"/>
  <c r="H250" i="100"/>
  <c r="G250" i="100"/>
  <c r="F250" i="100"/>
  <c r="J250" i="100" s="1"/>
  <c r="E250" i="100"/>
  <c r="E245" i="100" s="1"/>
  <c r="D250" i="100"/>
  <c r="F249" i="100"/>
  <c r="J249" i="100" s="1"/>
  <c r="I248" i="100"/>
  <c r="H248" i="100"/>
  <c r="G248" i="100"/>
  <c r="F248" i="100"/>
  <c r="J248" i="100" s="1"/>
  <c r="E248" i="100"/>
  <c r="D248" i="100"/>
  <c r="F247" i="100"/>
  <c r="J247" i="100" s="1"/>
  <c r="I246" i="100"/>
  <c r="H246" i="100"/>
  <c r="H245" i="100" s="1"/>
  <c r="G246" i="100"/>
  <c r="E246" i="100"/>
  <c r="D246" i="100"/>
  <c r="G245" i="100"/>
  <c r="F244" i="100"/>
  <c r="J244" i="100" s="1"/>
  <c r="I243" i="100"/>
  <c r="H243" i="100"/>
  <c r="H242" i="100" s="1"/>
  <c r="G243" i="100"/>
  <c r="E243" i="100"/>
  <c r="D243" i="100"/>
  <c r="I242" i="100"/>
  <c r="G242" i="100"/>
  <c r="E242" i="100"/>
  <c r="F241" i="100"/>
  <c r="J241" i="100" s="1"/>
  <c r="I240" i="100"/>
  <c r="H240" i="100"/>
  <c r="H233" i="100" s="1"/>
  <c r="G240" i="100"/>
  <c r="G233" i="100" s="1"/>
  <c r="E240" i="100"/>
  <c r="D240" i="100"/>
  <c r="F240" i="100" s="1"/>
  <c r="J239" i="100"/>
  <c r="F239" i="100"/>
  <c r="F238" i="100"/>
  <c r="J238" i="100" s="1"/>
  <c r="J237" i="100"/>
  <c r="F237" i="100"/>
  <c r="I236" i="100"/>
  <c r="H236" i="100"/>
  <c r="G236" i="100"/>
  <c r="E236" i="100"/>
  <c r="D236" i="100"/>
  <c r="F235" i="100"/>
  <c r="J235" i="100" s="1"/>
  <c r="I234" i="100"/>
  <c r="I233" i="100" s="1"/>
  <c r="H234" i="100"/>
  <c r="G234" i="100"/>
  <c r="E234" i="100"/>
  <c r="F234" i="100" s="1"/>
  <c r="D234" i="100"/>
  <c r="E233" i="100"/>
  <c r="J232" i="100"/>
  <c r="F232" i="100"/>
  <c r="I231" i="100"/>
  <c r="H231" i="100"/>
  <c r="G231" i="100"/>
  <c r="F231" i="100"/>
  <c r="J231" i="100" s="1"/>
  <c r="E231" i="100"/>
  <c r="D231" i="100"/>
  <c r="F230" i="100"/>
  <c r="J230" i="100" s="1"/>
  <c r="I229" i="100"/>
  <c r="H229" i="100"/>
  <c r="G229" i="100"/>
  <c r="F229" i="100"/>
  <c r="J229" i="100" s="1"/>
  <c r="E229" i="100"/>
  <c r="D229" i="100"/>
  <c r="F228" i="100"/>
  <c r="J228" i="100" s="1"/>
  <c r="I227" i="100"/>
  <c r="H227" i="100"/>
  <c r="G227" i="100"/>
  <c r="G211" i="100" s="1"/>
  <c r="G210" i="100" s="1"/>
  <c r="E227" i="100"/>
  <c r="D227" i="100"/>
  <c r="F227" i="100" s="1"/>
  <c r="J226" i="100"/>
  <c r="F226" i="100"/>
  <c r="F225" i="100"/>
  <c r="J225" i="100" s="1"/>
  <c r="J224" i="100"/>
  <c r="F224" i="100"/>
  <c r="F223" i="100"/>
  <c r="J223" i="100" s="1"/>
  <c r="J222" i="100"/>
  <c r="F222" i="100"/>
  <c r="F221" i="100"/>
  <c r="J221" i="100" s="1"/>
  <c r="J220" i="100"/>
  <c r="F220" i="100"/>
  <c r="F219" i="100"/>
  <c r="J219" i="100" s="1"/>
  <c r="J218" i="100"/>
  <c r="F218" i="100"/>
  <c r="I217" i="100"/>
  <c r="I211" i="100" s="1"/>
  <c r="H217" i="100"/>
  <c r="G217" i="100"/>
  <c r="E217" i="100"/>
  <c r="E211" i="100" s="1"/>
  <c r="E210" i="100" s="1"/>
  <c r="D217" i="100"/>
  <c r="F217" i="100" s="1"/>
  <c r="J217" i="100" s="1"/>
  <c r="F216" i="100"/>
  <c r="J216" i="100" s="1"/>
  <c r="F215" i="100"/>
  <c r="J215" i="100" s="1"/>
  <c r="F214" i="100"/>
  <c r="J214" i="100" s="1"/>
  <c r="F213" i="100"/>
  <c r="J213" i="100" s="1"/>
  <c r="I212" i="100"/>
  <c r="H212" i="100"/>
  <c r="H211" i="100" s="1"/>
  <c r="H210" i="100" s="1"/>
  <c r="G212" i="100"/>
  <c r="E212" i="100"/>
  <c r="D212" i="100"/>
  <c r="I210" i="100"/>
  <c r="F209" i="100"/>
  <c r="J209" i="100" s="1"/>
  <c r="I208" i="100"/>
  <c r="H208" i="100"/>
  <c r="G208" i="100"/>
  <c r="F208" i="100"/>
  <c r="J208" i="100" s="1"/>
  <c r="E208" i="100"/>
  <c r="D208" i="100"/>
  <c r="F207" i="100"/>
  <c r="J207" i="100" s="1"/>
  <c r="I206" i="100"/>
  <c r="H206" i="100"/>
  <c r="G206" i="100"/>
  <c r="E206" i="100"/>
  <c r="D206" i="100"/>
  <c r="F206" i="100" s="1"/>
  <c r="J205" i="100"/>
  <c r="F205" i="100"/>
  <c r="F204" i="100"/>
  <c r="J204" i="100" s="1"/>
  <c r="I203" i="100"/>
  <c r="H203" i="100"/>
  <c r="G203" i="100"/>
  <c r="F203" i="100"/>
  <c r="E203" i="100"/>
  <c r="D203" i="100"/>
  <c r="J202" i="100"/>
  <c r="F202" i="100"/>
  <c r="I201" i="100"/>
  <c r="H201" i="100"/>
  <c r="G201" i="100"/>
  <c r="G193" i="100" s="1"/>
  <c r="E201" i="100"/>
  <c r="D201" i="100"/>
  <c r="F201" i="100" s="1"/>
  <c r="J200" i="100"/>
  <c r="F200" i="100"/>
  <c r="F199" i="100"/>
  <c r="J199" i="100" s="1"/>
  <c r="J198" i="100"/>
  <c r="F198" i="100"/>
  <c r="I197" i="100"/>
  <c r="I193" i="100" s="1"/>
  <c r="H197" i="100"/>
  <c r="G197" i="100"/>
  <c r="E197" i="100"/>
  <c r="E193" i="100" s="1"/>
  <c r="D197" i="100"/>
  <c r="F197" i="100" s="1"/>
  <c r="J197" i="100" s="1"/>
  <c r="F196" i="100"/>
  <c r="J196" i="100" s="1"/>
  <c r="F195" i="100"/>
  <c r="J195" i="100" s="1"/>
  <c r="I194" i="100"/>
  <c r="H194" i="100"/>
  <c r="G194" i="100"/>
  <c r="E194" i="100"/>
  <c r="D194" i="100"/>
  <c r="J192" i="100"/>
  <c r="F192" i="100"/>
  <c r="F191" i="100"/>
  <c r="J191" i="100" s="1"/>
  <c r="F190" i="100"/>
  <c r="J190" i="100" s="1"/>
  <c r="F189" i="100"/>
  <c r="J189" i="100" s="1"/>
  <c r="F188" i="100"/>
  <c r="J188" i="100" s="1"/>
  <c r="F187" i="100"/>
  <c r="J187" i="100" s="1"/>
  <c r="F186" i="100"/>
  <c r="J186" i="100" s="1"/>
  <c r="F185" i="100"/>
  <c r="J185" i="100" s="1"/>
  <c r="J184" i="100"/>
  <c r="F184" i="100"/>
  <c r="I183" i="100"/>
  <c r="H183" i="100"/>
  <c r="H178" i="100" s="1"/>
  <c r="G183" i="100"/>
  <c r="G178" i="100" s="1"/>
  <c r="E183" i="100"/>
  <c r="D183" i="100"/>
  <c r="F183" i="100" s="1"/>
  <c r="J182" i="100"/>
  <c r="F182" i="100"/>
  <c r="F181" i="100"/>
  <c r="J181" i="100" s="1"/>
  <c r="J180" i="100"/>
  <c r="F180" i="100"/>
  <c r="I179" i="100"/>
  <c r="I178" i="100" s="1"/>
  <c r="H179" i="100"/>
  <c r="G179" i="100"/>
  <c r="E179" i="100"/>
  <c r="E178" i="100" s="1"/>
  <c r="D179" i="100"/>
  <c r="J177" i="100"/>
  <c r="F177" i="100"/>
  <c r="F176" i="100"/>
  <c r="J176" i="100" s="1"/>
  <c r="I175" i="100"/>
  <c r="H175" i="100"/>
  <c r="G175" i="100"/>
  <c r="F175" i="100"/>
  <c r="J175" i="100" s="1"/>
  <c r="E175" i="100"/>
  <c r="D175" i="100"/>
  <c r="F174" i="100"/>
  <c r="J174" i="100" s="1"/>
  <c r="F173" i="100"/>
  <c r="J173" i="100" s="1"/>
  <c r="I172" i="100"/>
  <c r="H172" i="100"/>
  <c r="G172" i="100"/>
  <c r="E172" i="100"/>
  <c r="F172" i="100" s="1"/>
  <c r="J172" i="100" s="1"/>
  <c r="D172" i="100"/>
  <c r="F171" i="100"/>
  <c r="J171" i="100" s="1"/>
  <c r="J170" i="100"/>
  <c r="F170" i="100"/>
  <c r="I169" i="100"/>
  <c r="H169" i="100"/>
  <c r="G169" i="100"/>
  <c r="E169" i="100"/>
  <c r="D169" i="100"/>
  <c r="F169" i="100" s="1"/>
  <c r="J168" i="100"/>
  <c r="F168" i="100"/>
  <c r="F167" i="100"/>
  <c r="J167" i="100" s="1"/>
  <c r="I166" i="100"/>
  <c r="H166" i="100"/>
  <c r="G166" i="100"/>
  <c r="E166" i="100"/>
  <c r="D166" i="100"/>
  <c r="J165" i="100"/>
  <c r="F165" i="100"/>
  <c r="F164" i="100"/>
  <c r="J164" i="100" s="1"/>
  <c r="I163" i="100"/>
  <c r="H163" i="100"/>
  <c r="G163" i="100"/>
  <c r="G162" i="100" s="1"/>
  <c r="F163" i="100"/>
  <c r="J163" i="100" s="1"/>
  <c r="E163" i="100"/>
  <c r="D163" i="100"/>
  <c r="I162" i="100"/>
  <c r="E162" i="100"/>
  <c r="F161" i="100"/>
  <c r="J161" i="100" s="1"/>
  <c r="J160" i="100"/>
  <c r="F160" i="100"/>
  <c r="I159" i="100"/>
  <c r="H159" i="100"/>
  <c r="G159" i="100"/>
  <c r="E159" i="100"/>
  <c r="D159" i="100"/>
  <c r="F159" i="100" s="1"/>
  <c r="J158" i="100"/>
  <c r="F158" i="100"/>
  <c r="F157" i="100"/>
  <c r="J157" i="100" s="1"/>
  <c r="I156" i="100"/>
  <c r="H156" i="100"/>
  <c r="H149" i="100" s="1"/>
  <c r="G156" i="100"/>
  <c r="E156" i="100"/>
  <c r="D156" i="100"/>
  <c r="F156" i="100" s="1"/>
  <c r="J155" i="100"/>
  <c r="F155" i="100"/>
  <c r="F154" i="100"/>
  <c r="J154" i="100" s="1"/>
  <c r="I153" i="100"/>
  <c r="H153" i="100"/>
  <c r="G153" i="100"/>
  <c r="G149" i="100" s="1"/>
  <c r="F153" i="100"/>
  <c r="J153" i="100" s="1"/>
  <c r="E153" i="100"/>
  <c r="D153" i="100"/>
  <c r="F152" i="100"/>
  <c r="J152" i="100" s="1"/>
  <c r="F151" i="100"/>
  <c r="J151" i="100" s="1"/>
  <c r="I150" i="100"/>
  <c r="H150" i="100"/>
  <c r="G150" i="100"/>
  <c r="E150" i="100"/>
  <c r="F150" i="100" s="1"/>
  <c r="J150" i="100" s="1"/>
  <c r="D150" i="100"/>
  <c r="I149" i="100"/>
  <c r="E149" i="100"/>
  <c r="D149" i="100"/>
  <c r="F149" i="100" s="1"/>
  <c r="F148" i="100"/>
  <c r="J148" i="100" s="1"/>
  <c r="F147" i="100"/>
  <c r="J147" i="100" s="1"/>
  <c r="F146" i="100"/>
  <c r="J146" i="100" s="1"/>
  <c r="I145" i="100"/>
  <c r="H145" i="100"/>
  <c r="G145" i="100"/>
  <c r="F145" i="100"/>
  <c r="J145" i="100" s="1"/>
  <c r="E145" i="100"/>
  <c r="D145" i="100"/>
  <c r="F144" i="100"/>
  <c r="J144" i="100" s="1"/>
  <c r="I143" i="100"/>
  <c r="H143" i="100"/>
  <c r="G143" i="100"/>
  <c r="F143" i="100"/>
  <c r="J143" i="100" s="1"/>
  <c r="E143" i="100"/>
  <c r="D143" i="100"/>
  <c r="F142" i="100"/>
  <c r="J142" i="100" s="1"/>
  <c r="J141" i="100"/>
  <c r="F141" i="100"/>
  <c r="F140" i="100"/>
  <c r="J140" i="100" s="1"/>
  <c r="J139" i="100"/>
  <c r="F139" i="100"/>
  <c r="F138" i="100"/>
  <c r="J138" i="100" s="1"/>
  <c r="F137" i="100"/>
  <c r="J137" i="100" s="1"/>
  <c r="I136" i="100"/>
  <c r="I125" i="100" s="1"/>
  <c r="H136" i="100"/>
  <c r="G136" i="100"/>
  <c r="E136" i="100"/>
  <c r="D136" i="100"/>
  <c r="F135" i="100"/>
  <c r="J135" i="100" s="1"/>
  <c r="J134" i="100"/>
  <c r="F134" i="100"/>
  <c r="F133" i="100"/>
  <c r="J133" i="100" s="1"/>
  <c r="J132" i="100"/>
  <c r="F132" i="100"/>
  <c r="F131" i="100"/>
  <c r="J131" i="100" s="1"/>
  <c r="J130" i="100"/>
  <c r="F130" i="100"/>
  <c r="F129" i="100"/>
  <c r="J129" i="100" s="1"/>
  <c r="J128" i="100"/>
  <c r="F128" i="100"/>
  <c r="F127" i="100"/>
  <c r="J127" i="100" s="1"/>
  <c r="I126" i="100"/>
  <c r="H126" i="100"/>
  <c r="G126" i="100"/>
  <c r="F126" i="100"/>
  <c r="J126" i="100" s="1"/>
  <c r="E126" i="100"/>
  <c r="D126" i="100"/>
  <c r="H125" i="100"/>
  <c r="D125" i="100"/>
  <c r="F124" i="100"/>
  <c r="J124" i="100" s="1"/>
  <c r="I123" i="100"/>
  <c r="H123" i="100"/>
  <c r="G123" i="100"/>
  <c r="F123" i="100"/>
  <c r="J123" i="100" s="1"/>
  <c r="E123" i="100"/>
  <c r="D123" i="100"/>
  <c r="J122" i="100"/>
  <c r="F122" i="100"/>
  <c r="J121" i="100"/>
  <c r="F121" i="100"/>
  <c r="J120" i="100"/>
  <c r="F120" i="100"/>
  <c r="I119" i="100"/>
  <c r="H119" i="100"/>
  <c r="G119" i="100"/>
  <c r="E119" i="100"/>
  <c r="D119" i="100"/>
  <c r="F119" i="100" s="1"/>
  <c r="J118" i="100"/>
  <c r="F118" i="100"/>
  <c r="I117" i="100"/>
  <c r="H117" i="100"/>
  <c r="G117" i="100"/>
  <c r="E117" i="100"/>
  <c r="E110" i="100" s="1"/>
  <c r="D117" i="100"/>
  <c r="F116" i="100"/>
  <c r="J116" i="100" s="1"/>
  <c r="I115" i="100"/>
  <c r="I110" i="100" s="1"/>
  <c r="H115" i="100"/>
  <c r="G115" i="100"/>
  <c r="E115" i="100"/>
  <c r="F115" i="100" s="1"/>
  <c r="D115" i="100"/>
  <c r="F114" i="100"/>
  <c r="J114" i="100" s="1"/>
  <c r="J113" i="100"/>
  <c r="F113" i="100"/>
  <c r="F112" i="100"/>
  <c r="J112" i="100" s="1"/>
  <c r="I111" i="100"/>
  <c r="H111" i="100"/>
  <c r="G111" i="100"/>
  <c r="F111" i="100"/>
  <c r="J111" i="100" s="1"/>
  <c r="E111" i="100"/>
  <c r="D111" i="100"/>
  <c r="F109" i="100"/>
  <c r="J109" i="100" s="1"/>
  <c r="F108" i="100"/>
  <c r="J108" i="100" s="1"/>
  <c r="F107" i="100"/>
  <c r="J107" i="100" s="1"/>
  <c r="F106" i="100"/>
  <c r="J106" i="100" s="1"/>
  <c r="J105" i="100"/>
  <c r="F105" i="100"/>
  <c r="F104" i="100"/>
  <c r="J104" i="100" s="1"/>
  <c r="J103" i="100"/>
  <c r="F103" i="100"/>
  <c r="F102" i="100"/>
  <c r="J102" i="100" s="1"/>
  <c r="F101" i="100"/>
  <c r="J101" i="100" s="1"/>
  <c r="I100" i="100"/>
  <c r="H100" i="100"/>
  <c r="G100" i="100"/>
  <c r="E100" i="100"/>
  <c r="D100" i="100"/>
  <c r="F100" i="100" s="1"/>
  <c r="J99" i="100"/>
  <c r="F99" i="100"/>
  <c r="F98" i="100"/>
  <c r="J98" i="100" s="1"/>
  <c r="I97" i="100"/>
  <c r="H97" i="100"/>
  <c r="G97" i="100"/>
  <c r="F97" i="100"/>
  <c r="J97" i="100" s="1"/>
  <c r="E97" i="100"/>
  <c r="D97" i="100"/>
  <c r="J96" i="100"/>
  <c r="F96" i="100"/>
  <c r="F95" i="100"/>
  <c r="J95" i="100" s="1"/>
  <c r="F94" i="100"/>
  <c r="J94" i="100" s="1"/>
  <c r="F93" i="100"/>
  <c r="J93" i="100" s="1"/>
  <c r="F92" i="100"/>
  <c r="J92" i="100" s="1"/>
  <c r="F91" i="100"/>
  <c r="J91" i="100" s="1"/>
  <c r="J90" i="100"/>
  <c r="F90" i="100"/>
  <c r="I89" i="100"/>
  <c r="H89" i="100"/>
  <c r="G89" i="100"/>
  <c r="E89" i="100"/>
  <c r="D89" i="100"/>
  <c r="F89" i="100" s="1"/>
  <c r="J88" i="100"/>
  <c r="F88" i="100"/>
  <c r="F87" i="100"/>
  <c r="J87" i="100" s="1"/>
  <c r="J86" i="100"/>
  <c r="F86" i="100"/>
  <c r="F85" i="100"/>
  <c r="J85" i="100" s="1"/>
  <c r="J84" i="100"/>
  <c r="F84" i="100"/>
  <c r="F83" i="100"/>
  <c r="J83" i="100" s="1"/>
  <c r="J82" i="100"/>
  <c r="F82" i="100"/>
  <c r="F81" i="100"/>
  <c r="J81" i="100" s="1"/>
  <c r="I80" i="100"/>
  <c r="H80" i="100"/>
  <c r="G80" i="100"/>
  <c r="G65" i="100" s="1"/>
  <c r="F80" i="100"/>
  <c r="J80" i="100" s="1"/>
  <c r="E80" i="100"/>
  <c r="D80" i="100"/>
  <c r="F79" i="100"/>
  <c r="J79" i="100" s="1"/>
  <c r="F78" i="100"/>
  <c r="J78" i="100" s="1"/>
  <c r="F77" i="100"/>
  <c r="J77" i="100" s="1"/>
  <c r="F76" i="100"/>
  <c r="J76" i="100" s="1"/>
  <c r="J75" i="100"/>
  <c r="F75" i="100"/>
  <c r="I74" i="100"/>
  <c r="H74" i="100"/>
  <c r="G74" i="100"/>
  <c r="E74" i="100"/>
  <c r="D74" i="100"/>
  <c r="F74" i="100" s="1"/>
  <c r="J73" i="100"/>
  <c r="F73" i="100"/>
  <c r="F72" i="100"/>
  <c r="J72" i="100" s="1"/>
  <c r="J71" i="100"/>
  <c r="F71" i="100"/>
  <c r="F70" i="100"/>
  <c r="J70" i="100" s="1"/>
  <c r="J69" i="100"/>
  <c r="F69" i="100"/>
  <c r="F68" i="100"/>
  <c r="J68" i="100" s="1"/>
  <c r="J67" i="100"/>
  <c r="F67" i="100"/>
  <c r="I66" i="100"/>
  <c r="I65" i="100" s="1"/>
  <c r="H66" i="100"/>
  <c r="G66" i="100"/>
  <c r="E66" i="100"/>
  <c r="E65" i="100" s="1"/>
  <c r="D66" i="100"/>
  <c r="F66" i="100" s="1"/>
  <c r="H65" i="100"/>
  <c r="J64" i="100"/>
  <c r="F64" i="100"/>
  <c r="I63" i="100"/>
  <c r="H63" i="100"/>
  <c r="G63" i="100"/>
  <c r="E63" i="100"/>
  <c r="D63" i="100"/>
  <c r="F62" i="100"/>
  <c r="J62" i="100" s="1"/>
  <c r="I61" i="100"/>
  <c r="I43" i="100" s="1"/>
  <c r="I42" i="100" s="1"/>
  <c r="I41" i="100" s="1"/>
  <c r="H61" i="100"/>
  <c r="G61" i="100"/>
  <c r="E61" i="100"/>
  <c r="E43" i="100" s="1"/>
  <c r="D61" i="100"/>
  <c r="F60" i="100"/>
  <c r="J60" i="100" s="1"/>
  <c r="I59" i="100"/>
  <c r="H59" i="100"/>
  <c r="G59" i="100"/>
  <c r="F59" i="100"/>
  <c r="J59" i="100" s="1"/>
  <c r="E59" i="100"/>
  <c r="D59" i="100"/>
  <c r="F58" i="100"/>
  <c r="J58" i="100" s="1"/>
  <c r="I57" i="100"/>
  <c r="H57" i="100"/>
  <c r="G57" i="100"/>
  <c r="E57" i="100"/>
  <c r="D57" i="100"/>
  <c r="F57" i="100" s="1"/>
  <c r="J57" i="100" s="1"/>
  <c r="J56" i="100"/>
  <c r="F56" i="100"/>
  <c r="F55" i="100"/>
  <c r="J55" i="100" s="1"/>
  <c r="J54" i="100"/>
  <c r="F54" i="100"/>
  <c r="F53" i="100"/>
  <c r="J53" i="100" s="1"/>
  <c r="I52" i="100"/>
  <c r="H52" i="100"/>
  <c r="G52" i="100"/>
  <c r="F52" i="100"/>
  <c r="J52" i="100" s="1"/>
  <c r="E52" i="100"/>
  <c r="D52" i="100"/>
  <c r="F51" i="100"/>
  <c r="J51" i="100" s="1"/>
  <c r="I50" i="100"/>
  <c r="H50" i="100"/>
  <c r="G50" i="100"/>
  <c r="E50" i="100"/>
  <c r="D50" i="100"/>
  <c r="F50" i="100" s="1"/>
  <c r="J50" i="100" s="1"/>
  <c r="J49" i="100"/>
  <c r="F49" i="100"/>
  <c r="F48" i="100"/>
  <c r="J48" i="100" s="1"/>
  <c r="J47" i="100"/>
  <c r="F47" i="100"/>
  <c r="I46" i="100"/>
  <c r="H46" i="100"/>
  <c r="G46" i="100"/>
  <c r="E46" i="100"/>
  <c r="D46" i="100"/>
  <c r="F45" i="100"/>
  <c r="J45" i="100" s="1"/>
  <c r="I44" i="100"/>
  <c r="H44" i="100"/>
  <c r="G44" i="100"/>
  <c r="G43" i="100" s="1"/>
  <c r="F44" i="100"/>
  <c r="J44" i="100" s="1"/>
  <c r="E44" i="100"/>
  <c r="D44" i="100"/>
  <c r="H43" i="100"/>
  <c r="F31" i="100"/>
  <c r="J31" i="100" s="1"/>
  <c r="I30" i="100"/>
  <c r="H30" i="100"/>
  <c r="H29" i="100" s="1"/>
  <c r="G30" i="100"/>
  <c r="G29" i="100" s="1"/>
  <c r="F30" i="100"/>
  <c r="J30" i="100" s="1"/>
  <c r="E30" i="100"/>
  <c r="D30" i="100"/>
  <c r="D29" i="100" s="1"/>
  <c r="F29" i="100" s="1"/>
  <c r="J29" i="100" s="1"/>
  <c r="I29" i="100"/>
  <c r="E29" i="100"/>
  <c r="E23" i="100" s="1"/>
  <c r="E22" i="100" s="1"/>
  <c r="E32" i="100" s="1"/>
  <c r="F28" i="100"/>
  <c r="J28" i="100" s="1"/>
  <c r="I27" i="100"/>
  <c r="H27" i="100"/>
  <c r="G27" i="100"/>
  <c r="F27" i="100"/>
  <c r="J27" i="100" s="1"/>
  <c r="E27" i="100"/>
  <c r="D27" i="100"/>
  <c r="J26" i="100"/>
  <c r="F26" i="100"/>
  <c r="I25" i="100"/>
  <c r="I24" i="100" s="1"/>
  <c r="H25" i="100"/>
  <c r="H24" i="100" s="1"/>
  <c r="H23" i="100" s="1"/>
  <c r="G25" i="100"/>
  <c r="E25" i="100"/>
  <c r="E24" i="100" s="1"/>
  <c r="D25" i="100"/>
  <c r="G24" i="100"/>
  <c r="G23" i="100" s="1"/>
  <c r="G22" i="100" s="1"/>
  <c r="G32" i="100" s="1"/>
  <c r="I23" i="100"/>
  <c r="I22" i="100" s="1"/>
  <c r="I32" i="100" s="1"/>
  <c r="H22" i="100"/>
  <c r="H32" i="100" s="1"/>
  <c r="E42" i="100" l="1"/>
  <c r="E41" i="100" s="1"/>
  <c r="E125" i="100"/>
  <c r="F125" i="100" s="1"/>
  <c r="F136" i="100"/>
  <c r="J136" i="100" s="1"/>
  <c r="F25" i="100"/>
  <c r="J25" i="100" s="1"/>
  <c r="D24" i="100"/>
  <c r="F61" i="100"/>
  <c r="J61" i="100" s="1"/>
  <c r="F194" i="100"/>
  <c r="J194" i="100" s="1"/>
  <c r="D193" i="100"/>
  <c r="F193" i="100" s="1"/>
  <c r="D43" i="100"/>
  <c r="F46" i="100"/>
  <c r="J46" i="100" s="1"/>
  <c r="D65" i="100"/>
  <c r="F65" i="100" s="1"/>
  <c r="J65" i="100" s="1"/>
  <c r="G110" i="100"/>
  <c r="G42" i="100" s="1"/>
  <c r="G41" i="100" s="1"/>
  <c r="G304" i="100" s="1"/>
  <c r="J115" i="100"/>
  <c r="J66" i="100"/>
  <c r="J74" i="100"/>
  <c r="J89" i="100"/>
  <c r="F63" i="100"/>
  <c r="J63" i="100" s="1"/>
  <c r="J100" i="100"/>
  <c r="D110" i="100"/>
  <c r="F110" i="100" s="1"/>
  <c r="F117" i="100"/>
  <c r="J117" i="100" s="1"/>
  <c r="F166" i="100"/>
  <c r="J166" i="100" s="1"/>
  <c r="D162" i="100"/>
  <c r="F162" i="100" s="1"/>
  <c r="F179" i="100"/>
  <c r="J179" i="100" s="1"/>
  <c r="D178" i="100"/>
  <c r="F178" i="100" s="1"/>
  <c r="J178" i="100" s="1"/>
  <c r="J203" i="100"/>
  <c r="J234" i="100"/>
  <c r="J149" i="100"/>
  <c r="J156" i="100"/>
  <c r="J169" i="100"/>
  <c r="F212" i="100"/>
  <c r="J212" i="100" s="1"/>
  <c r="D211" i="100"/>
  <c r="J240" i="100"/>
  <c r="F243" i="100"/>
  <c r="J243" i="100" s="1"/>
  <c r="D242" i="100"/>
  <c r="F242" i="100" s="1"/>
  <c r="J242" i="100" s="1"/>
  <c r="F254" i="100"/>
  <c r="J254" i="100" s="1"/>
  <c r="D253" i="100"/>
  <c r="F253" i="100" s="1"/>
  <c r="J253" i="100" s="1"/>
  <c r="J268" i="100"/>
  <c r="J280" i="100"/>
  <c r="J159" i="100"/>
  <c r="J183" i="100"/>
  <c r="J201" i="100"/>
  <c r="J258" i="100"/>
  <c r="I257" i="100"/>
  <c r="I256" i="100" s="1"/>
  <c r="I304" i="100" s="1"/>
  <c r="J293" i="100"/>
  <c r="H110" i="100"/>
  <c r="H42" i="100" s="1"/>
  <c r="H41" i="100" s="1"/>
  <c r="H304" i="100" s="1"/>
  <c r="J119" i="100"/>
  <c r="G125" i="100"/>
  <c r="H162" i="100"/>
  <c r="H193" i="100"/>
  <c r="J206" i="100"/>
  <c r="J227" i="100"/>
  <c r="D233" i="100"/>
  <c r="F233" i="100" s="1"/>
  <c r="J233" i="100" s="1"/>
  <c r="F236" i="100"/>
  <c r="J236" i="100" s="1"/>
  <c r="F246" i="100"/>
  <c r="J246" i="100" s="1"/>
  <c r="D245" i="100"/>
  <c r="F245" i="100" s="1"/>
  <c r="J245" i="100" s="1"/>
  <c r="D257" i="100"/>
  <c r="E257" i="100"/>
  <c r="E256" i="100" s="1"/>
  <c r="J283" i="100"/>
  <c r="J302" i="100"/>
  <c r="F43" i="100" l="1"/>
  <c r="J43" i="100" s="1"/>
  <c r="D42" i="100"/>
  <c r="D23" i="100"/>
  <c r="F24" i="100"/>
  <c r="J24" i="100" s="1"/>
  <c r="F257" i="100"/>
  <c r="J257" i="100" s="1"/>
  <c r="D256" i="100"/>
  <c r="F256" i="100" s="1"/>
  <c r="J256" i="100" s="1"/>
  <c r="J193" i="100"/>
  <c r="D210" i="100"/>
  <c r="F210" i="100" s="1"/>
  <c r="J210" i="100" s="1"/>
  <c r="F211" i="100"/>
  <c r="J211" i="100" s="1"/>
  <c r="J110" i="100"/>
  <c r="E304" i="100"/>
  <c r="J162" i="100"/>
  <c r="J125" i="100"/>
  <c r="F42" i="100" l="1"/>
  <c r="J42" i="100" s="1"/>
  <c r="D41" i="100"/>
  <c r="F23" i="100"/>
  <c r="J23" i="100" s="1"/>
  <c r="D22" i="100"/>
  <c r="D32" i="100" l="1"/>
  <c r="F32" i="100" s="1"/>
  <c r="J32" i="100" s="1"/>
  <c r="F22" i="100"/>
  <c r="J22" i="100" s="1"/>
  <c r="D304" i="100"/>
  <c r="F304" i="100" s="1"/>
  <c r="J304" i="100" s="1"/>
  <c r="F41" i="100"/>
  <c r="J41" i="100" s="1"/>
  <c r="C15" i="109" l="1"/>
  <c r="B19" i="109" s="1"/>
  <c r="A8" i="109" l="1"/>
  <c r="A7" i="109"/>
  <c r="F4" i="101" l="1"/>
  <c r="E47" i="108"/>
  <c r="F47" i="108"/>
  <c r="F24" i="101" s="1"/>
  <c r="F26" i="101"/>
  <c r="F17" i="107"/>
  <c r="E17" i="107"/>
  <c r="D17" i="107"/>
  <c r="A8" i="108"/>
  <c r="A7" i="108"/>
  <c r="E29" i="4"/>
  <c r="E15" i="107"/>
  <c r="F15" i="107"/>
  <c r="D15" i="107"/>
  <c r="M304" i="100"/>
  <c r="M305" i="100"/>
  <c r="M306" i="100"/>
  <c r="M307" i="100"/>
  <c r="M308" i="100"/>
  <c r="M309" i="100"/>
  <c r="M310" i="100"/>
  <c r="M311" i="100"/>
  <c r="M312" i="100"/>
  <c r="M313" i="100"/>
  <c r="M314" i="100"/>
  <c r="E535" i="76"/>
  <c r="K534" i="76"/>
  <c r="J534" i="76"/>
  <c r="I534" i="76"/>
  <c r="H534" i="76"/>
  <c r="G534" i="76"/>
  <c r="F534" i="76"/>
  <c r="E534" i="76" s="1"/>
  <c r="D534" i="76"/>
  <c r="D510" i="76" s="1"/>
  <c r="E533" i="76"/>
  <c r="E532" i="76"/>
  <c r="E531" i="76"/>
  <c r="E530" i="76"/>
  <c r="E529" i="76"/>
  <c r="E528" i="76"/>
  <c r="E527" i="76"/>
  <c r="E526" i="76"/>
  <c r="K525" i="76"/>
  <c r="J525" i="76"/>
  <c r="I525" i="76"/>
  <c r="H525" i="76"/>
  <c r="G525" i="76"/>
  <c r="F525" i="76"/>
  <c r="D525" i="76"/>
  <c r="E524" i="76"/>
  <c r="E523" i="76"/>
  <c r="E522" i="76"/>
  <c r="E521" i="76"/>
  <c r="E520" i="76"/>
  <c r="E519" i="76"/>
  <c r="E518" i="76"/>
  <c r="E517" i="76"/>
  <c r="E512" i="76"/>
  <c r="K511" i="76"/>
  <c r="J511" i="76"/>
  <c r="J510" i="76"/>
  <c r="I511" i="76"/>
  <c r="I510" i="76" s="1"/>
  <c r="H511" i="76"/>
  <c r="G511" i="76"/>
  <c r="E511" i="76" s="1"/>
  <c r="F511" i="76"/>
  <c r="D511" i="76"/>
  <c r="E509" i="76"/>
  <c r="K508" i="76"/>
  <c r="J508" i="76"/>
  <c r="I508" i="76"/>
  <c r="H508" i="76"/>
  <c r="G508" i="76"/>
  <c r="E508" i="76" s="1"/>
  <c r="F508" i="76"/>
  <c r="D508" i="76"/>
  <c r="E507" i="76"/>
  <c r="K506" i="76"/>
  <c r="J506" i="76"/>
  <c r="I506" i="76"/>
  <c r="H506" i="76"/>
  <c r="G506" i="76"/>
  <c r="E506" i="76" s="1"/>
  <c r="F506" i="76"/>
  <c r="D506" i="76"/>
  <c r="E505" i="76"/>
  <c r="K504" i="76"/>
  <c r="J504" i="76"/>
  <c r="I504" i="76"/>
  <c r="H504" i="76"/>
  <c r="E504" i="76" s="1"/>
  <c r="G504" i="76"/>
  <c r="F504" i="76"/>
  <c r="D504" i="76"/>
  <c r="E503" i="76"/>
  <c r="E502" i="76"/>
  <c r="E501" i="76"/>
  <c r="E500" i="76"/>
  <c r="E499" i="76"/>
  <c r="E498" i="76"/>
  <c r="E497" i="76"/>
  <c r="K496" i="76"/>
  <c r="J496" i="76"/>
  <c r="I496" i="76"/>
  <c r="H496" i="76"/>
  <c r="G496" i="76"/>
  <c r="E496" i="76" s="1"/>
  <c r="F496" i="76"/>
  <c r="D496" i="76"/>
  <c r="E495" i="76"/>
  <c r="E494" i="76"/>
  <c r="E493" i="76"/>
  <c r="E492" i="76"/>
  <c r="E491" i="76"/>
  <c r="E490" i="76"/>
  <c r="E485" i="76"/>
  <c r="E484" i="76"/>
  <c r="E483" i="76"/>
  <c r="K482" i="76"/>
  <c r="J482" i="76"/>
  <c r="J481" i="76"/>
  <c r="I482" i="76"/>
  <c r="I481" i="76" s="1"/>
  <c r="I480" i="76" s="1"/>
  <c r="I549" i="76" s="1"/>
  <c r="H482" i="76"/>
  <c r="G482" i="76"/>
  <c r="F482" i="76"/>
  <c r="F481" i="76" s="1"/>
  <c r="D482" i="76"/>
  <c r="D481" i="76"/>
  <c r="D480" i="76" s="1"/>
  <c r="D549" i="76" s="1"/>
  <c r="E479" i="76"/>
  <c r="K478" i="76"/>
  <c r="J478" i="76"/>
  <c r="I478" i="76"/>
  <c r="H478" i="76"/>
  <c r="G478" i="76"/>
  <c r="E478" i="76"/>
  <c r="F478" i="76"/>
  <c r="D478" i="76"/>
  <c r="K477" i="76"/>
  <c r="J477" i="76"/>
  <c r="I477" i="76"/>
  <c r="H477" i="76"/>
  <c r="G477" i="76"/>
  <c r="E477" i="76"/>
  <c r="F477" i="76"/>
  <c r="D477" i="76"/>
  <c r="E476" i="76"/>
  <c r="E475" i="76"/>
  <c r="K474" i="76"/>
  <c r="J474" i="76"/>
  <c r="I474" i="76"/>
  <c r="H474" i="76"/>
  <c r="G474" i="76"/>
  <c r="F474" i="76"/>
  <c r="D474" i="76"/>
  <c r="D469" i="76" s="1"/>
  <c r="E473" i="76"/>
  <c r="K472" i="76"/>
  <c r="J472" i="76"/>
  <c r="J469" i="76" s="1"/>
  <c r="I472" i="76"/>
  <c r="H472" i="76"/>
  <c r="G472" i="76"/>
  <c r="F472" i="76"/>
  <c r="D472" i="76"/>
  <c r="E471" i="76"/>
  <c r="K470" i="76"/>
  <c r="E470" i="76" s="1"/>
  <c r="J470" i="76"/>
  <c r="I470" i="76"/>
  <c r="I469" i="76"/>
  <c r="H470" i="76"/>
  <c r="H469" i="76" s="1"/>
  <c r="G470" i="76"/>
  <c r="F470" i="76"/>
  <c r="D470" i="76"/>
  <c r="E468" i="76"/>
  <c r="K467" i="76"/>
  <c r="J467" i="76"/>
  <c r="J466" i="76"/>
  <c r="I467" i="76"/>
  <c r="I466" i="76" s="1"/>
  <c r="H467" i="76"/>
  <c r="H466" i="76"/>
  <c r="G467" i="76"/>
  <c r="G466" i="76" s="1"/>
  <c r="F467" i="76"/>
  <c r="E467" i="76" s="1"/>
  <c r="D467" i="76"/>
  <c r="D466" i="76" s="1"/>
  <c r="K466" i="76"/>
  <c r="E465" i="76"/>
  <c r="K464" i="76"/>
  <c r="J464" i="76"/>
  <c r="I464" i="76"/>
  <c r="H464" i="76"/>
  <c r="G464" i="76"/>
  <c r="F464" i="76"/>
  <c r="D464" i="76"/>
  <c r="E463" i="76"/>
  <c r="E462" i="76"/>
  <c r="E457" i="76"/>
  <c r="K456" i="76"/>
  <c r="J456" i="76"/>
  <c r="I456" i="76"/>
  <c r="I453" i="76" s="1"/>
  <c r="H456" i="76"/>
  <c r="G456" i="76"/>
  <c r="F456" i="76"/>
  <c r="D456" i="76"/>
  <c r="D453" i="76" s="1"/>
  <c r="E455" i="76"/>
  <c r="K454" i="76"/>
  <c r="K453" i="76" s="1"/>
  <c r="J454" i="76"/>
  <c r="J453" i="76"/>
  <c r="I454" i="76"/>
  <c r="H454" i="76"/>
  <c r="H453" i="76" s="1"/>
  <c r="G454" i="76"/>
  <c r="F454" i="76"/>
  <c r="D454" i="76"/>
  <c r="E452" i="76"/>
  <c r="K451" i="76"/>
  <c r="J451" i="76"/>
  <c r="I451" i="76"/>
  <c r="H451" i="76"/>
  <c r="G451" i="76"/>
  <c r="E451" i="76" s="1"/>
  <c r="F451" i="76"/>
  <c r="D451" i="76"/>
  <c r="E450" i="76"/>
  <c r="K449" i="76"/>
  <c r="J449" i="76"/>
  <c r="I449" i="76"/>
  <c r="H449" i="76"/>
  <c r="G449" i="76"/>
  <c r="E449" i="76" s="1"/>
  <c r="F449" i="76"/>
  <c r="D449" i="76"/>
  <c r="E448" i="76"/>
  <c r="K447" i="76"/>
  <c r="J447" i="76"/>
  <c r="J431" i="76"/>
  <c r="I447" i="76"/>
  <c r="H447" i="76"/>
  <c r="G447" i="76"/>
  <c r="E447" i="76"/>
  <c r="F447" i="76"/>
  <c r="D447" i="76"/>
  <c r="E446" i="76"/>
  <c r="E445" i="76"/>
  <c r="E444" i="76"/>
  <c r="E443" i="76"/>
  <c r="E442" i="76"/>
  <c r="E441" i="76"/>
  <c r="E440" i="76"/>
  <c r="E439" i="76"/>
  <c r="E438" i="76"/>
  <c r="K437" i="76"/>
  <c r="E437" i="76" s="1"/>
  <c r="J437" i="76"/>
  <c r="I437" i="76"/>
  <c r="H437" i="76"/>
  <c r="G437" i="76"/>
  <c r="F437" i="76"/>
  <c r="D437" i="76"/>
  <c r="D431" i="76" s="1"/>
  <c r="E436" i="76"/>
  <c r="E435" i="76"/>
  <c r="E434" i="76"/>
  <c r="E433" i="76"/>
  <c r="K432" i="76"/>
  <c r="J432" i="76"/>
  <c r="I432" i="76"/>
  <c r="I431" i="76" s="1"/>
  <c r="I430" i="76" s="1"/>
  <c r="H432" i="76"/>
  <c r="E432" i="76"/>
  <c r="G432" i="76"/>
  <c r="F432" i="76"/>
  <c r="D432" i="76"/>
  <c r="E429" i="76"/>
  <c r="K428" i="76"/>
  <c r="J428" i="76"/>
  <c r="I428" i="76"/>
  <c r="H428" i="76"/>
  <c r="G428" i="76"/>
  <c r="F428" i="76"/>
  <c r="E428" i="76"/>
  <c r="D428" i="76"/>
  <c r="E423" i="76"/>
  <c r="K422" i="76"/>
  <c r="J422" i="76"/>
  <c r="I422" i="76"/>
  <c r="H422" i="76"/>
  <c r="G422" i="76"/>
  <c r="F422" i="76"/>
  <c r="E422" i="76" s="1"/>
  <c r="D422" i="76"/>
  <c r="E421" i="76"/>
  <c r="E420" i="76"/>
  <c r="K419" i="76"/>
  <c r="J419" i="76"/>
  <c r="I419" i="76"/>
  <c r="H419" i="76"/>
  <c r="E419" i="76" s="1"/>
  <c r="G419" i="76"/>
  <c r="F419" i="76"/>
  <c r="D419" i="76"/>
  <c r="E418" i="76"/>
  <c r="K417" i="76"/>
  <c r="J417" i="76"/>
  <c r="I417" i="76"/>
  <c r="H417" i="76"/>
  <c r="G417" i="76"/>
  <c r="F417" i="76"/>
  <c r="E417" i="76"/>
  <c r="D417" i="76"/>
  <c r="E416" i="76"/>
  <c r="E415" i="76"/>
  <c r="E414" i="76"/>
  <c r="K413" i="76"/>
  <c r="J413" i="76"/>
  <c r="I413" i="76"/>
  <c r="I409" i="76" s="1"/>
  <c r="H413" i="76"/>
  <c r="G413" i="76"/>
  <c r="F413" i="76"/>
  <c r="D413" i="76"/>
  <c r="D409" i="76" s="1"/>
  <c r="E412" i="76"/>
  <c r="E411" i="76"/>
  <c r="K410" i="76"/>
  <c r="K409" i="76"/>
  <c r="J410" i="76"/>
  <c r="I410" i="76"/>
  <c r="H410" i="76"/>
  <c r="G410" i="76"/>
  <c r="F410" i="76"/>
  <c r="D410" i="76"/>
  <c r="E408" i="76"/>
  <c r="E407" i="76"/>
  <c r="E406" i="76"/>
  <c r="E405" i="76"/>
  <c r="E404" i="76"/>
  <c r="E403" i="76"/>
  <c r="E402" i="76"/>
  <c r="E401" i="76"/>
  <c r="E400" i="76"/>
  <c r="K395" i="76"/>
  <c r="K390" i="76" s="1"/>
  <c r="J395" i="76"/>
  <c r="I395" i="76"/>
  <c r="H395" i="76"/>
  <c r="G395" i="76"/>
  <c r="F395" i="76"/>
  <c r="D395" i="76"/>
  <c r="E394" i="76"/>
  <c r="E393" i="76"/>
  <c r="E392" i="76"/>
  <c r="K391" i="76"/>
  <c r="J391" i="76"/>
  <c r="J390" i="76" s="1"/>
  <c r="I391" i="76"/>
  <c r="I390" i="76"/>
  <c r="H391" i="76"/>
  <c r="H390" i="76" s="1"/>
  <c r="G391" i="76"/>
  <c r="F391" i="76"/>
  <c r="F390" i="76" s="1"/>
  <c r="D391" i="76"/>
  <c r="D390" i="76" s="1"/>
  <c r="E389" i="76"/>
  <c r="E388" i="76"/>
  <c r="K387" i="76"/>
  <c r="J387" i="76"/>
  <c r="I387" i="76"/>
  <c r="H387" i="76"/>
  <c r="G387" i="76"/>
  <c r="F387" i="76"/>
  <c r="D387" i="76"/>
  <c r="D370" i="76" s="1"/>
  <c r="E386" i="76"/>
  <c r="E385" i="76"/>
  <c r="K384" i="76"/>
  <c r="J384" i="76"/>
  <c r="I384" i="76"/>
  <c r="H384" i="76"/>
  <c r="G384" i="76"/>
  <c r="E384" i="76" s="1"/>
  <c r="F384" i="76"/>
  <c r="D384" i="76"/>
  <c r="E383" i="76"/>
  <c r="E382" i="76"/>
  <c r="K381" i="76"/>
  <c r="J381" i="76"/>
  <c r="I381" i="76"/>
  <c r="H381" i="76"/>
  <c r="G381" i="76"/>
  <c r="F381" i="76"/>
  <c r="E381" i="76"/>
  <c r="D381" i="76"/>
  <c r="E380" i="76"/>
  <c r="E379" i="76"/>
  <c r="K378" i="76"/>
  <c r="J378" i="76"/>
  <c r="I378" i="76"/>
  <c r="H378" i="76"/>
  <c r="G378" i="76"/>
  <c r="E378" i="76" s="1"/>
  <c r="F378" i="76"/>
  <c r="D378" i="76"/>
  <c r="E377" i="76"/>
  <c r="E376" i="76"/>
  <c r="K375" i="76"/>
  <c r="J375" i="76"/>
  <c r="J370" i="76" s="1"/>
  <c r="I375" i="76"/>
  <c r="H375" i="76"/>
  <c r="G375" i="76"/>
  <c r="G370" i="76" s="1"/>
  <c r="F375" i="76"/>
  <c r="D375" i="76"/>
  <c r="E369" i="76"/>
  <c r="E368" i="76"/>
  <c r="K367" i="76"/>
  <c r="J367" i="76"/>
  <c r="I367" i="76"/>
  <c r="H367" i="76"/>
  <c r="H357" i="76" s="1"/>
  <c r="G367" i="76"/>
  <c r="F367" i="76"/>
  <c r="D367" i="76"/>
  <c r="E366" i="76"/>
  <c r="E365" i="76"/>
  <c r="K364" i="76"/>
  <c r="J364" i="76"/>
  <c r="J357" i="76" s="1"/>
  <c r="I364" i="76"/>
  <c r="I357" i="76" s="1"/>
  <c r="H364" i="76"/>
  <c r="G364" i="76"/>
  <c r="F364" i="76"/>
  <c r="E364" i="76"/>
  <c r="D364" i="76"/>
  <c r="E363" i="76"/>
  <c r="E362" i="76"/>
  <c r="K361" i="76"/>
  <c r="K357" i="76" s="1"/>
  <c r="J361" i="76"/>
  <c r="I361" i="76"/>
  <c r="H361" i="76"/>
  <c r="G361" i="76"/>
  <c r="F361" i="76"/>
  <c r="F357" i="76" s="1"/>
  <c r="D361" i="76"/>
  <c r="E360" i="76"/>
  <c r="E359" i="76"/>
  <c r="K358" i="76"/>
  <c r="J358" i="76"/>
  <c r="I358" i="76"/>
  <c r="H358" i="76"/>
  <c r="G358" i="76"/>
  <c r="F358" i="76"/>
  <c r="D358" i="76"/>
  <c r="D357" i="76"/>
  <c r="E356" i="76"/>
  <c r="E355" i="76"/>
  <c r="E354" i="76"/>
  <c r="K353" i="76"/>
  <c r="K329" i="76" s="1"/>
  <c r="J353" i="76"/>
  <c r="I353" i="76"/>
  <c r="H353" i="76"/>
  <c r="E353" i="76"/>
  <c r="G353" i="76"/>
  <c r="F353" i="76"/>
  <c r="D353" i="76"/>
  <c r="E352" i="76"/>
  <c r="K351" i="76"/>
  <c r="J351" i="76"/>
  <c r="I351" i="76"/>
  <c r="H351" i="76"/>
  <c r="E351" i="76" s="1"/>
  <c r="G351" i="76"/>
  <c r="F351" i="76"/>
  <c r="D351" i="76"/>
  <c r="E350" i="76"/>
  <c r="E349" i="76"/>
  <c r="E344" i="76"/>
  <c r="E343" i="76"/>
  <c r="E342" i="76"/>
  <c r="E341" i="76"/>
  <c r="K340" i="76"/>
  <c r="J340" i="76"/>
  <c r="I340" i="76"/>
  <c r="I329" i="76"/>
  <c r="H340" i="76"/>
  <c r="G340" i="76"/>
  <c r="F340" i="76"/>
  <c r="D340" i="76"/>
  <c r="E339" i="76"/>
  <c r="E338" i="76"/>
  <c r="E337" i="76"/>
  <c r="E336" i="76"/>
  <c r="E335" i="76"/>
  <c r="E334" i="76"/>
  <c r="E333" i="76"/>
  <c r="E332" i="76"/>
  <c r="E331" i="76"/>
  <c r="K330" i="76"/>
  <c r="J330" i="76"/>
  <c r="J329" i="76"/>
  <c r="I330" i="76"/>
  <c r="H330" i="76"/>
  <c r="G330" i="76"/>
  <c r="F330" i="76"/>
  <c r="F329" i="76" s="1"/>
  <c r="D330" i="76"/>
  <c r="E328" i="76"/>
  <c r="K327" i="76"/>
  <c r="J327" i="76"/>
  <c r="I327" i="76"/>
  <c r="H327" i="76"/>
  <c r="E327" i="76" s="1"/>
  <c r="G327" i="76"/>
  <c r="F327" i="76"/>
  <c r="D327" i="76"/>
  <c r="E326" i="76"/>
  <c r="E325" i="76"/>
  <c r="E324" i="76"/>
  <c r="K323" i="76"/>
  <c r="J323" i="76"/>
  <c r="I323" i="76"/>
  <c r="H323" i="76"/>
  <c r="G323" i="76"/>
  <c r="G310" i="76"/>
  <c r="F323" i="76"/>
  <c r="D323" i="76"/>
  <c r="E322" i="76"/>
  <c r="K321" i="76"/>
  <c r="J321" i="76"/>
  <c r="I321" i="76"/>
  <c r="H321" i="76"/>
  <c r="E321" i="76"/>
  <c r="G321" i="76"/>
  <c r="F321" i="76"/>
  <c r="D321" i="76"/>
  <c r="E320" i="76"/>
  <c r="K319" i="76"/>
  <c r="J319" i="76"/>
  <c r="I319" i="76"/>
  <c r="H319" i="76"/>
  <c r="H310" i="76" s="1"/>
  <c r="G319" i="76"/>
  <c r="F319" i="76"/>
  <c r="D319" i="76"/>
  <c r="D310" i="76"/>
  <c r="E314" i="76"/>
  <c r="E313" i="76"/>
  <c r="E312" i="76"/>
  <c r="K311" i="76"/>
  <c r="K310" i="76" s="1"/>
  <c r="J311" i="76"/>
  <c r="I311" i="76"/>
  <c r="I310" i="76"/>
  <c r="H311" i="76"/>
  <c r="G311" i="76"/>
  <c r="F311" i="76"/>
  <c r="D311" i="76"/>
  <c r="E309" i="76"/>
  <c r="E308" i="76"/>
  <c r="E307" i="76"/>
  <c r="E306" i="76"/>
  <c r="E305" i="76"/>
  <c r="E304" i="76"/>
  <c r="E303" i="76"/>
  <c r="E302" i="76"/>
  <c r="E301" i="76"/>
  <c r="K300" i="76"/>
  <c r="J300" i="76"/>
  <c r="I300" i="76"/>
  <c r="H300" i="76"/>
  <c r="G300" i="76"/>
  <c r="F300" i="76"/>
  <c r="D300" i="76"/>
  <c r="E299" i="76"/>
  <c r="E298" i="76"/>
  <c r="K297" i="76"/>
  <c r="J297" i="76"/>
  <c r="I297" i="76"/>
  <c r="H297" i="76"/>
  <c r="G297" i="76"/>
  <c r="F297" i="76"/>
  <c r="D297" i="76"/>
  <c r="E296" i="76"/>
  <c r="E295" i="76"/>
  <c r="E294" i="76"/>
  <c r="E293" i="76"/>
  <c r="E292" i="76"/>
  <c r="E291" i="76"/>
  <c r="E290" i="76"/>
  <c r="K289" i="76"/>
  <c r="J289" i="76"/>
  <c r="I289" i="76"/>
  <c r="H289" i="76"/>
  <c r="G289" i="76"/>
  <c r="G261" i="76"/>
  <c r="F289" i="76"/>
  <c r="D289" i="76"/>
  <c r="E288" i="76"/>
  <c r="E283" i="76"/>
  <c r="E282" i="76"/>
  <c r="E281" i="76"/>
  <c r="E280" i="76"/>
  <c r="E279" i="76"/>
  <c r="E278" i="76"/>
  <c r="E277" i="76"/>
  <c r="K276" i="76"/>
  <c r="J276" i="76"/>
  <c r="I276" i="76"/>
  <c r="H276" i="76"/>
  <c r="H261" i="76" s="1"/>
  <c r="G276" i="76"/>
  <c r="F276" i="76"/>
  <c r="D276" i="76"/>
  <c r="E275" i="76"/>
  <c r="E274" i="76"/>
  <c r="E273" i="76"/>
  <c r="E272" i="76"/>
  <c r="E271" i="76"/>
  <c r="K270" i="76"/>
  <c r="J270" i="76"/>
  <c r="I270" i="76"/>
  <c r="H270" i="76"/>
  <c r="G270" i="76"/>
  <c r="F270" i="76"/>
  <c r="F261" i="76" s="1"/>
  <c r="D270" i="76"/>
  <c r="E269" i="76"/>
  <c r="E268" i="76"/>
  <c r="E267" i="76"/>
  <c r="E266" i="76"/>
  <c r="E265" i="76"/>
  <c r="E264" i="76"/>
  <c r="E263" i="76"/>
  <c r="K262" i="76"/>
  <c r="J262" i="76"/>
  <c r="I262" i="76"/>
  <c r="H262" i="76"/>
  <c r="G262" i="76"/>
  <c r="F262" i="76"/>
  <c r="D262" i="76"/>
  <c r="E260" i="76"/>
  <c r="K259" i="76"/>
  <c r="J259" i="76"/>
  <c r="I259" i="76"/>
  <c r="H259" i="76"/>
  <c r="G259" i="76"/>
  <c r="F259" i="76"/>
  <c r="E259" i="76" s="1"/>
  <c r="D259" i="76"/>
  <c r="E258" i="76"/>
  <c r="K257" i="76"/>
  <c r="J257" i="76"/>
  <c r="I257" i="76"/>
  <c r="H257" i="76"/>
  <c r="G257" i="76"/>
  <c r="F257" i="76"/>
  <c r="D257" i="76"/>
  <c r="E256" i="76"/>
  <c r="K255" i="76"/>
  <c r="J255" i="76"/>
  <c r="I255" i="76"/>
  <c r="E255" i="76" s="1"/>
  <c r="H255" i="76"/>
  <c r="G255" i="76"/>
  <c r="F255" i="76"/>
  <c r="D255" i="76"/>
  <c r="E254" i="76"/>
  <c r="K253" i="76"/>
  <c r="J253" i="76"/>
  <c r="I253" i="76"/>
  <c r="H253" i="76"/>
  <c r="G253" i="76"/>
  <c r="F253" i="76"/>
  <c r="E253" i="76"/>
  <c r="D253" i="76"/>
  <c r="E252" i="76"/>
  <c r="E247" i="76"/>
  <c r="E246" i="76"/>
  <c r="E245" i="76"/>
  <c r="K244" i="76"/>
  <c r="J244" i="76"/>
  <c r="I244" i="76"/>
  <c r="H244" i="76"/>
  <c r="G244" i="76"/>
  <c r="F244" i="76"/>
  <c r="E244" i="76"/>
  <c r="D244" i="76"/>
  <c r="E243" i="76"/>
  <c r="K242" i="76"/>
  <c r="J242" i="76"/>
  <c r="I242" i="76"/>
  <c r="H242" i="76"/>
  <c r="G242" i="76"/>
  <c r="F242" i="76"/>
  <c r="E242" i="76" s="1"/>
  <c r="D242" i="76"/>
  <c r="E241" i="76"/>
  <c r="E240" i="76"/>
  <c r="E239" i="76"/>
  <c r="K238" i="76"/>
  <c r="J238" i="76"/>
  <c r="I238" i="76"/>
  <c r="H238" i="76"/>
  <c r="G238" i="76"/>
  <c r="G235" i="76" s="1"/>
  <c r="F238" i="76"/>
  <c r="D238" i="76"/>
  <c r="E237" i="76"/>
  <c r="K236" i="76"/>
  <c r="J236" i="76"/>
  <c r="I236" i="76"/>
  <c r="H236" i="76"/>
  <c r="G236" i="76"/>
  <c r="F236" i="76"/>
  <c r="F235" i="76"/>
  <c r="D236" i="76"/>
  <c r="E223" i="76"/>
  <c r="E222" i="76"/>
  <c r="E221" i="76"/>
  <c r="E216" i="76"/>
  <c r="E215" i="76"/>
  <c r="E214" i="76"/>
  <c r="E213" i="76"/>
  <c r="E212" i="76"/>
  <c r="K211" i="76"/>
  <c r="J211" i="76"/>
  <c r="I211" i="76"/>
  <c r="H211" i="76"/>
  <c r="G211" i="76"/>
  <c r="F211" i="76"/>
  <c r="E211" i="76"/>
  <c r="D211" i="76"/>
  <c r="E210" i="76"/>
  <c r="E209" i="76"/>
  <c r="E208" i="76"/>
  <c r="E207" i="76"/>
  <c r="E206" i="76"/>
  <c r="E205" i="76"/>
  <c r="E204" i="76"/>
  <c r="E203" i="76"/>
  <c r="E202" i="76"/>
  <c r="K201" i="76"/>
  <c r="K200" i="76" s="1"/>
  <c r="J201" i="76"/>
  <c r="J200" i="76" s="1"/>
  <c r="I201" i="76"/>
  <c r="I200" i="76" s="1"/>
  <c r="H201" i="76"/>
  <c r="H200" i="76" s="1"/>
  <c r="G201" i="76"/>
  <c r="G200" i="76" s="1"/>
  <c r="G176" i="76" s="1"/>
  <c r="G548" i="76" s="1"/>
  <c r="F201" i="76"/>
  <c r="D201" i="76"/>
  <c r="D200" i="76" s="1"/>
  <c r="E199" i="76"/>
  <c r="E194" i="76"/>
  <c r="E193" i="76"/>
  <c r="E192" i="76"/>
  <c r="E191" i="76"/>
  <c r="E190" i="76"/>
  <c r="E189" i="76"/>
  <c r="K188" i="76"/>
  <c r="J188" i="76"/>
  <c r="J177" i="76" s="1"/>
  <c r="J176" i="76" s="1"/>
  <c r="J548" i="76" s="1"/>
  <c r="J550" i="76" s="1"/>
  <c r="I188" i="76"/>
  <c r="I177" i="76" s="1"/>
  <c r="I176" i="76" s="1"/>
  <c r="I548" i="76" s="1"/>
  <c r="H188" i="76"/>
  <c r="G188" i="76"/>
  <c r="F188" i="76"/>
  <c r="D188" i="76"/>
  <c r="E187" i="76"/>
  <c r="E186" i="76"/>
  <c r="E185" i="76"/>
  <c r="E184" i="76"/>
  <c r="E183" i="76"/>
  <c r="E182" i="76"/>
  <c r="E181" i="76"/>
  <c r="E180" i="76"/>
  <c r="E179" i="76"/>
  <c r="K178" i="76"/>
  <c r="K177" i="76"/>
  <c r="K176" i="76"/>
  <c r="K548" i="76" s="1"/>
  <c r="J178" i="76"/>
  <c r="I178" i="76"/>
  <c r="H178" i="76"/>
  <c r="G178" i="76"/>
  <c r="F178" i="76"/>
  <c r="E178" i="76"/>
  <c r="D178" i="76"/>
  <c r="E175" i="76"/>
  <c r="K174" i="76"/>
  <c r="J174" i="76"/>
  <c r="I174" i="76"/>
  <c r="H174" i="76"/>
  <c r="G174" i="76"/>
  <c r="F174" i="76"/>
  <c r="E174" i="76" s="1"/>
  <c r="D174" i="76"/>
  <c r="E173" i="76"/>
  <c r="K168" i="76"/>
  <c r="J168" i="76"/>
  <c r="J165" i="76" s="1"/>
  <c r="I168" i="76"/>
  <c r="H168" i="76"/>
  <c r="H165" i="76"/>
  <c r="G168" i="76"/>
  <c r="F168" i="76"/>
  <c r="D168" i="76"/>
  <c r="E167" i="76"/>
  <c r="K166" i="76"/>
  <c r="K165" i="76" s="1"/>
  <c r="J166" i="76"/>
  <c r="I166" i="76"/>
  <c r="I165" i="76" s="1"/>
  <c r="H166" i="76"/>
  <c r="G166" i="76"/>
  <c r="F166" i="76"/>
  <c r="D166" i="76"/>
  <c r="D165" i="76"/>
  <c r="E164" i="76"/>
  <c r="K163" i="76"/>
  <c r="K162" i="76"/>
  <c r="J163" i="76"/>
  <c r="J162" i="76" s="1"/>
  <c r="I163" i="76"/>
  <c r="I162" i="76" s="1"/>
  <c r="H163" i="76"/>
  <c r="G163" i="76"/>
  <c r="G162" i="76" s="1"/>
  <c r="F163" i="76"/>
  <c r="D163" i="76"/>
  <c r="D162" i="76"/>
  <c r="H162" i="76"/>
  <c r="E161" i="76"/>
  <c r="K160" i="76"/>
  <c r="J160" i="76"/>
  <c r="I160" i="76"/>
  <c r="H160" i="76"/>
  <c r="G160" i="76"/>
  <c r="F160" i="76"/>
  <c r="D160" i="76"/>
  <c r="E159" i="76"/>
  <c r="K158" i="76"/>
  <c r="J158" i="76"/>
  <c r="I158" i="76"/>
  <c r="I155" i="76" s="1"/>
  <c r="H158" i="76"/>
  <c r="G158" i="76"/>
  <c r="F158" i="76"/>
  <c r="E158" i="76"/>
  <c r="D158" i="76"/>
  <c r="E157" i="76"/>
  <c r="K156" i="76"/>
  <c r="K155" i="76"/>
  <c r="J156" i="76"/>
  <c r="J155" i="76" s="1"/>
  <c r="I156" i="76"/>
  <c r="H156" i="76"/>
  <c r="G156" i="76"/>
  <c r="F156" i="76"/>
  <c r="D156" i="76"/>
  <c r="D155" i="76"/>
  <c r="E154" i="76"/>
  <c r="K153" i="76"/>
  <c r="J153" i="76"/>
  <c r="I153" i="76"/>
  <c r="H153" i="76"/>
  <c r="G153" i="76"/>
  <c r="F153" i="76"/>
  <c r="F148" i="76" s="1"/>
  <c r="E153" i="76"/>
  <c r="D153" i="76"/>
  <c r="E152" i="76"/>
  <c r="K151" i="76"/>
  <c r="K148" i="76" s="1"/>
  <c r="J151" i="76"/>
  <c r="I151" i="76"/>
  <c r="H151" i="76"/>
  <c r="G151" i="76"/>
  <c r="F151" i="76"/>
  <c r="D151" i="76"/>
  <c r="E150" i="76"/>
  <c r="K149" i="76"/>
  <c r="J149" i="76"/>
  <c r="J148" i="76" s="1"/>
  <c r="J147" i="76" s="1"/>
  <c r="I149" i="76"/>
  <c r="H149" i="76"/>
  <c r="G149" i="76"/>
  <c r="F149" i="76"/>
  <c r="D149" i="76"/>
  <c r="E146" i="76"/>
  <c r="K141" i="76"/>
  <c r="K140" i="76" s="1"/>
  <c r="J141" i="76"/>
  <c r="I141" i="76"/>
  <c r="I140" i="76" s="1"/>
  <c r="H141" i="76"/>
  <c r="H140" i="76" s="1"/>
  <c r="G141" i="76"/>
  <c r="F141" i="76"/>
  <c r="F140" i="76" s="1"/>
  <c r="E141" i="76"/>
  <c r="D141" i="76"/>
  <c r="D140" i="76" s="1"/>
  <c r="J140" i="76"/>
  <c r="G140" i="76"/>
  <c r="E139" i="76"/>
  <c r="E138" i="76"/>
  <c r="K137" i="76"/>
  <c r="K136" i="76" s="1"/>
  <c r="J137" i="76"/>
  <c r="J136" i="76"/>
  <c r="I137" i="76"/>
  <c r="I136" i="76" s="1"/>
  <c r="H137" i="76"/>
  <c r="H136" i="76"/>
  <c r="G137" i="76"/>
  <c r="F137" i="76"/>
  <c r="F136" i="76"/>
  <c r="D137" i="76"/>
  <c r="D136" i="76" s="1"/>
  <c r="E135" i="76"/>
  <c r="K134" i="76"/>
  <c r="K131" i="76" s="1"/>
  <c r="J134" i="76"/>
  <c r="I134" i="76"/>
  <c r="I131" i="76"/>
  <c r="H134" i="76"/>
  <c r="G134" i="76"/>
  <c r="F134" i="76"/>
  <c r="F131" i="76"/>
  <c r="D134" i="76"/>
  <c r="E133" i="76"/>
  <c r="K132" i="76"/>
  <c r="J132" i="76"/>
  <c r="J131" i="76"/>
  <c r="I132" i="76"/>
  <c r="H132" i="76"/>
  <c r="E132" i="76" s="1"/>
  <c r="G132" i="76"/>
  <c r="G131" i="76" s="1"/>
  <c r="F132" i="76"/>
  <c r="D132" i="76"/>
  <c r="E130" i="76"/>
  <c r="K129" i="76"/>
  <c r="J129" i="76"/>
  <c r="J102" i="76" s="1"/>
  <c r="I129" i="76"/>
  <c r="H129" i="76"/>
  <c r="G129" i="76"/>
  <c r="F129" i="76"/>
  <c r="E129" i="76" s="1"/>
  <c r="D129" i="76"/>
  <c r="E128" i="76"/>
  <c r="E127" i="76"/>
  <c r="K126" i="76"/>
  <c r="J126" i="76"/>
  <c r="I126" i="76"/>
  <c r="H126" i="76"/>
  <c r="G126" i="76"/>
  <c r="E126" i="76" s="1"/>
  <c r="F126" i="76"/>
  <c r="D126" i="76"/>
  <c r="E125" i="76"/>
  <c r="E124" i="76"/>
  <c r="E123" i="76"/>
  <c r="E122" i="76"/>
  <c r="E121" i="76"/>
  <c r="E120" i="76"/>
  <c r="K115" i="76"/>
  <c r="J115" i="76"/>
  <c r="I115" i="76"/>
  <c r="H115" i="76"/>
  <c r="G115" i="76"/>
  <c r="F115" i="76"/>
  <c r="D115" i="76"/>
  <c r="E114" i="76"/>
  <c r="E113" i="76"/>
  <c r="E112" i="76"/>
  <c r="E111" i="76"/>
  <c r="K110" i="76"/>
  <c r="J110" i="76"/>
  <c r="I110" i="76"/>
  <c r="I102" i="76" s="1"/>
  <c r="H110" i="76"/>
  <c r="G110" i="76"/>
  <c r="F110" i="76"/>
  <c r="F102" i="76" s="1"/>
  <c r="D110" i="76"/>
  <c r="E109" i="76"/>
  <c r="E108" i="76"/>
  <c r="E107" i="76"/>
  <c r="E106" i="76"/>
  <c r="E105" i="76"/>
  <c r="E104" i="76"/>
  <c r="K103" i="76"/>
  <c r="J103" i="76"/>
  <c r="I103" i="76"/>
  <c r="H103" i="76"/>
  <c r="G103" i="76"/>
  <c r="G102" i="76" s="1"/>
  <c r="F103" i="76"/>
  <c r="D103" i="76"/>
  <c r="E101" i="76"/>
  <c r="E100" i="76"/>
  <c r="K99" i="76"/>
  <c r="J99" i="76"/>
  <c r="I99" i="76"/>
  <c r="H99" i="76"/>
  <c r="H90" i="76" s="1"/>
  <c r="G99" i="76"/>
  <c r="F99" i="76"/>
  <c r="D99" i="76"/>
  <c r="E98" i="76"/>
  <c r="E97" i="76"/>
  <c r="E96" i="76"/>
  <c r="E95" i="76"/>
  <c r="K94" i="76"/>
  <c r="K90" i="76" s="1"/>
  <c r="J94" i="76"/>
  <c r="I94" i="76"/>
  <c r="H94" i="76"/>
  <c r="G94" i="76"/>
  <c r="G90" i="76" s="1"/>
  <c r="F94" i="76"/>
  <c r="D94" i="76"/>
  <c r="E93" i="76"/>
  <c r="E92" i="76"/>
  <c r="K91" i="76"/>
  <c r="J91" i="76"/>
  <c r="J90" i="76" s="1"/>
  <c r="E90" i="76" s="1"/>
  <c r="I91" i="76"/>
  <c r="I90" i="76"/>
  <c r="H91" i="76"/>
  <c r="G91" i="76"/>
  <c r="F91" i="76"/>
  <c r="E91" i="76" s="1"/>
  <c r="D91" i="76"/>
  <c r="E85" i="76"/>
  <c r="E84" i="76"/>
  <c r="E83" i="76"/>
  <c r="K82" i="76"/>
  <c r="J82" i="76"/>
  <c r="I82" i="76"/>
  <c r="I76" i="76" s="1"/>
  <c r="H82" i="76"/>
  <c r="G82" i="76"/>
  <c r="F82" i="76"/>
  <c r="D82" i="76"/>
  <c r="E81" i="76"/>
  <c r="E80" i="76"/>
  <c r="E79" i="76"/>
  <c r="E78" i="76"/>
  <c r="K77" i="76"/>
  <c r="K76" i="76"/>
  <c r="J77" i="76"/>
  <c r="I77" i="76"/>
  <c r="H77" i="76"/>
  <c r="H76" i="76"/>
  <c r="G77" i="76"/>
  <c r="F77" i="76"/>
  <c r="D77" i="76"/>
  <c r="D76" i="76"/>
  <c r="E75" i="76"/>
  <c r="E74" i="76"/>
  <c r="E73" i="76"/>
  <c r="E72" i="76"/>
  <c r="E71" i="76"/>
  <c r="E70" i="76"/>
  <c r="K69" i="76"/>
  <c r="J69" i="76"/>
  <c r="I69" i="76"/>
  <c r="H69" i="76"/>
  <c r="E69" i="76" s="1"/>
  <c r="G69" i="76"/>
  <c r="F69" i="76"/>
  <c r="D69" i="76"/>
  <c r="E68" i="76"/>
  <c r="E67" i="76"/>
  <c r="E66" i="76"/>
  <c r="E65" i="76"/>
  <c r="E64" i="76"/>
  <c r="E63" i="76"/>
  <c r="K58" i="76"/>
  <c r="J58" i="76"/>
  <c r="I58" i="76"/>
  <c r="H58" i="76"/>
  <c r="G58" i="76"/>
  <c r="F58" i="76"/>
  <c r="D58" i="76"/>
  <c r="E57" i="76"/>
  <c r="E56" i="76"/>
  <c r="K55" i="76"/>
  <c r="J55" i="76"/>
  <c r="I55" i="76"/>
  <c r="H55" i="76"/>
  <c r="G55" i="76"/>
  <c r="E55" i="76" s="1"/>
  <c r="F55" i="76"/>
  <c r="D55" i="76"/>
  <c r="E54" i="76"/>
  <c r="E53" i="76"/>
  <c r="E52" i="76"/>
  <c r="E51" i="76"/>
  <c r="E50" i="76"/>
  <c r="E49" i="76"/>
  <c r="K48" i="76"/>
  <c r="J48" i="76"/>
  <c r="I48" i="76"/>
  <c r="E48" i="76" s="1"/>
  <c r="H48" i="76"/>
  <c r="G48" i="76"/>
  <c r="F48" i="76"/>
  <c r="D48" i="76"/>
  <c r="E47" i="76"/>
  <c r="E46" i="76"/>
  <c r="E45" i="76"/>
  <c r="E44" i="76"/>
  <c r="E43" i="76"/>
  <c r="K42" i="76"/>
  <c r="J42" i="76"/>
  <c r="I42" i="76"/>
  <c r="I24" i="76" s="1"/>
  <c r="H42" i="76"/>
  <c r="G42" i="76"/>
  <c r="F42" i="76"/>
  <c r="D42" i="76"/>
  <c r="E41" i="76"/>
  <c r="E40" i="76"/>
  <c r="E39" i="76"/>
  <c r="E38" i="76"/>
  <c r="E37" i="76"/>
  <c r="E36" i="76"/>
  <c r="K35" i="76"/>
  <c r="J35" i="76"/>
  <c r="I35" i="76"/>
  <c r="H35" i="76"/>
  <c r="G35" i="76"/>
  <c r="E35" i="76" s="1"/>
  <c r="F35" i="76"/>
  <c r="D35" i="76"/>
  <c r="E34" i="76"/>
  <c r="K33" i="76"/>
  <c r="J33" i="76"/>
  <c r="I33" i="76"/>
  <c r="H33" i="76"/>
  <c r="G33" i="76"/>
  <c r="F33" i="76"/>
  <c r="D33" i="76"/>
  <c r="D24" i="76" s="1"/>
  <c r="E32" i="76"/>
  <c r="E31" i="76"/>
  <c r="E26" i="76"/>
  <c r="K25" i="76"/>
  <c r="J25" i="76"/>
  <c r="I25" i="76"/>
  <c r="H25" i="76"/>
  <c r="G25" i="76"/>
  <c r="F25" i="76"/>
  <c r="D25" i="76"/>
  <c r="H370" i="76"/>
  <c r="F19" i="107"/>
  <c r="E19" i="107"/>
  <c r="E53" i="107" s="1"/>
  <c r="D19" i="107"/>
  <c r="F12" i="107"/>
  <c r="E12" i="107"/>
  <c r="D12" i="107"/>
  <c r="A8" i="107"/>
  <c r="A7" i="107"/>
  <c r="D278" i="106"/>
  <c r="D269" i="106"/>
  <c r="D258" i="106"/>
  <c r="D259" i="106"/>
  <c r="D256" i="106"/>
  <c r="D254" i="106"/>
  <c r="D252" i="106"/>
  <c r="D244" i="106"/>
  <c r="D234" i="106"/>
  <c r="D230" i="106"/>
  <c r="D229" i="106"/>
  <c r="D226" i="106"/>
  <c r="D224" i="106"/>
  <c r="D222" i="106"/>
  <c r="D221" i="106"/>
  <c r="D219" i="106"/>
  <c r="D218" i="106"/>
  <c r="D216" i="106"/>
  <c r="D212" i="106"/>
  <c r="D209" i="106" s="1"/>
  <c r="D210" i="106"/>
  <c r="D207" i="106"/>
  <c r="D205" i="106"/>
  <c r="D203" i="106"/>
  <c r="D193" i="106"/>
  <c r="D188" i="106"/>
  <c r="D184" i="106"/>
  <c r="D182" i="106"/>
  <c r="D179" i="106"/>
  <c r="D177" i="106"/>
  <c r="D173" i="106"/>
  <c r="D169" i="106" s="1"/>
  <c r="D170" i="106"/>
  <c r="D159" i="106"/>
  <c r="D155" i="106"/>
  <c r="D154" i="106"/>
  <c r="D151" i="106"/>
  <c r="D148" i="106"/>
  <c r="D145" i="106"/>
  <c r="D142" i="106"/>
  <c r="D138" i="106" s="1"/>
  <c r="D139" i="106"/>
  <c r="D135" i="106"/>
  <c r="D132" i="106"/>
  <c r="D129" i="106"/>
  <c r="D125" i="106" s="1"/>
  <c r="D126" i="106"/>
  <c r="D121" i="106"/>
  <c r="D119" i="106"/>
  <c r="D112" i="106"/>
  <c r="D101" i="106" s="1"/>
  <c r="D102" i="106"/>
  <c r="D99" i="106"/>
  <c r="D95" i="106"/>
  <c r="D93" i="106"/>
  <c r="D91" i="106"/>
  <c r="D87" i="106"/>
  <c r="D76" i="106"/>
  <c r="D73" i="106"/>
  <c r="D65" i="106"/>
  <c r="D56" i="106"/>
  <c r="D50" i="106"/>
  <c r="D42" i="106"/>
  <c r="D41" i="106" s="1"/>
  <c r="D39" i="106"/>
  <c r="D37" i="106"/>
  <c r="D35" i="106"/>
  <c r="D33" i="106"/>
  <c r="D28" i="106"/>
  <c r="D26" i="106"/>
  <c r="D22" i="106"/>
  <c r="D20" i="106"/>
  <c r="A8" i="106"/>
  <c r="A7" i="106"/>
  <c r="H23" i="102"/>
  <c r="I23" i="102" s="1"/>
  <c r="A8" i="103"/>
  <c r="A7" i="103"/>
  <c r="A8" i="102"/>
  <c r="A7" i="102"/>
  <c r="F20" i="101"/>
  <c r="F16" i="101"/>
  <c r="F18" i="101" s="1"/>
  <c r="G21" i="4"/>
  <c r="F10" i="101"/>
  <c r="A2" i="101"/>
  <c r="B2" i="101"/>
  <c r="A7" i="100"/>
  <c r="A8" i="100"/>
  <c r="F6" i="101"/>
  <c r="F8" i="101" s="1"/>
  <c r="F13" i="99"/>
  <c r="A8" i="99"/>
  <c r="A7" i="99"/>
  <c r="A7" i="97"/>
  <c r="A8" i="97"/>
  <c r="C13" i="97"/>
  <c r="D13" i="97"/>
  <c r="F13" i="97"/>
  <c r="G13" i="97"/>
  <c r="E14" i="97"/>
  <c r="E13" i="97" s="1"/>
  <c r="H14" i="97"/>
  <c r="E15" i="97"/>
  <c r="H15" i="97"/>
  <c r="E16" i="97"/>
  <c r="H16" i="97"/>
  <c r="E17" i="97"/>
  <c r="H17" i="97"/>
  <c r="E18" i="97"/>
  <c r="H18" i="97"/>
  <c r="A7" i="91"/>
  <c r="A8" i="91"/>
  <c r="D13" i="91"/>
  <c r="E13" i="91"/>
  <c r="D16" i="91"/>
  <c r="E16" i="91"/>
  <c r="D20" i="91"/>
  <c r="E20" i="91"/>
  <c r="A8" i="76"/>
  <c r="A9" i="76"/>
  <c r="D9" i="76"/>
  <c r="A10" i="76"/>
  <c r="D10" i="76"/>
  <c r="B29" i="4"/>
  <c r="E25" i="76"/>
  <c r="F510" i="76"/>
  <c r="D19" i="106"/>
  <c r="G24" i="76"/>
  <c r="E297" i="76"/>
  <c r="H177" i="76"/>
  <c r="F431" i="76"/>
  <c r="J235" i="76"/>
  <c r="E464" i="76"/>
  <c r="F466" i="76"/>
  <c r="E466" i="76" s="1"/>
  <c r="G329" i="76"/>
  <c r="F409" i="76"/>
  <c r="G76" i="76"/>
  <c r="E358" i="76"/>
  <c r="E361" i="76"/>
  <c r="E134" i="76"/>
  <c r="F155" i="76"/>
  <c r="E115" i="76"/>
  <c r="G510" i="76"/>
  <c r="H131" i="76"/>
  <c r="E330" i="76"/>
  <c r="E391" i="76"/>
  <c r="K510" i="76"/>
  <c r="D102" i="76"/>
  <c r="H102" i="76"/>
  <c r="J24" i="76"/>
  <c r="D131" i="76"/>
  <c r="G177" i="76"/>
  <c r="J409" i="76"/>
  <c r="D53" i="107"/>
  <c r="H176" i="76"/>
  <c r="H548" i="76"/>
  <c r="F480" i="76"/>
  <c r="J480" i="76"/>
  <c r="J549" i="76"/>
  <c r="F90" i="76"/>
  <c r="E140" i="76"/>
  <c r="G155" i="76"/>
  <c r="J551" i="76"/>
  <c r="F549" i="76"/>
  <c r="E24" i="91" l="1"/>
  <c r="C29" i="91" s="1"/>
  <c r="D24" i="91"/>
  <c r="C28" i="91" s="1"/>
  <c r="E413" i="76"/>
  <c r="E300" i="76"/>
  <c r="K261" i="76"/>
  <c r="I261" i="76"/>
  <c r="E262" i="76"/>
  <c r="I235" i="76"/>
  <c r="K235" i="76"/>
  <c r="K147" i="76"/>
  <c r="G12" i="101"/>
  <c r="H12" i="101" s="1"/>
  <c r="K102" i="76"/>
  <c r="E102" i="76" s="1"/>
  <c r="D235" i="76"/>
  <c r="D148" i="76"/>
  <c r="D90" i="76"/>
  <c r="D23" i="76" s="1"/>
  <c r="E510" i="76"/>
  <c r="I551" i="76"/>
  <c r="I550" i="76"/>
  <c r="D18" i="106"/>
  <c r="D17" i="106" s="1"/>
  <c r="D280" i="106" s="1"/>
  <c r="F53" i="107"/>
  <c r="H155" i="76"/>
  <c r="E155" i="76" s="1"/>
  <c r="E156" i="76"/>
  <c r="G390" i="76"/>
  <c r="E390" i="76" s="1"/>
  <c r="E395" i="76"/>
  <c r="G409" i="76"/>
  <c r="E409" i="76" s="1"/>
  <c r="E410" i="76"/>
  <c r="G148" i="76"/>
  <c r="E149" i="76"/>
  <c r="E168" i="76"/>
  <c r="G165" i="76"/>
  <c r="E319" i="76"/>
  <c r="E110" i="76"/>
  <c r="D187" i="106"/>
  <c r="D186" i="106" s="1"/>
  <c r="F24" i="76"/>
  <c r="E42" i="76"/>
  <c r="D430" i="76"/>
  <c r="E33" i="76"/>
  <c r="H24" i="76"/>
  <c r="H23" i="76" s="1"/>
  <c r="E131" i="76"/>
  <c r="E58" i="76"/>
  <c r="D147" i="76"/>
  <c r="E151" i="76"/>
  <c r="F162" i="76"/>
  <c r="E162" i="76" s="1"/>
  <c r="E163" i="76"/>
  <c r="E236" i="76"/>
  <c r="H235" i="76"/>
  <c r="H234" i="76" s="1"/>
  <c r="G234" i="76"/>
  <c r="H329" i="76"/>
  <c r="G453" i="76"/>
  <c r="E454" i="76"/>
  <c r="E456" i="76"/>
  <c r="F453" i="76"/>
  <c r="K481" i="76"/>
  <c r="K480" i="76" s="1"/>
  <c r="K549" i="76" s="1"/>
  <c r="E276" i="76"/>
  <c r="E270" i="76"/>
  <c r="I23" i="76"/>
  <c r="C31" i="91" s="1"/>
  <c r="J76" i="76"/>
  <c r="J23" i="76" s="1"/>
  <c r="J22" i="76" s="1"/>
  <c r="E77" i="76"/>
  <c r="F76" i="76"/>
  <c r="E76" i="76" s="1"/>
  <c r="E82" i="76"/>
  <c r="F200" i="76"/>
  <c r="E200" i="76" s="1"/>
  <c r="E201" i="76"/>
  <c r="E235" i="76"/>
  <c r="D261" i="76"/>
  <c r="E311" i="76"/>
  <c r="F310" i="76"/>
  <c r="E329" i="76"/>
  <c r="E367" i="76"/>
  <c r="G357" i="76"/>
  <c r="E357" i="76" s="1"/>
  <c r="E375" i="76"/>
  <c r="F370" i="76"/>
  <c r="H409" i="76"/>
  <c r="G431" i="76"/>
  <c r="J430" i="76"/>
  <c r="E472" i="76"/>
  <c r="G469" i="76"/>
  <c r="K469" i="76"/>
  <c r="F469" i="76"/>
  <c r="E469" i="76" s="1"/>
  <c r="E474" i="76"/>
  <c r="G481" i="76"/>
  <c r="G480" i="76" s="1"/>
  <c r="G549" i="76" s="1"/>
  <c r="G551" i="76" s="1"/>
  <c r="E482" i="76"/>
  <c r="K24" i="76"/>
  <c r="H13" i="97"/>
  <c r="D86" i="106"/>
  <c r="I148" i="76"/>
  <c r="I147" i="76" s="1"/>
  <c r="E160" i="76"/>
  <c r="F165" i="76"/>
  <c r="E166" i="76"/>
  <c r="E188" i="76"/>
  <c r="E257" i="76"/>
  <c r="D329" i="76"/>
  <c r="K370" i="76"/>
  <c r="K431" i="76"/>
  <c r="K430" i="76" s="1"/>
  <c r="H481" i="76"/>
  <c r="H480" i="76" s="1"/>
  <c r="H549" i="76" s="1"/>
  <c r="H551" i="76" s="1"/>
  <c r="H148" i="76"/>
  <c r="H147" i="76" s="1"/>
  <c r="F177" i="76"/>
  <c r="G22" i="101"/>
  <c r="H22" i="101" s="1"/>
  <c r="G30" i="101" s="1"/>
  <c r="H30" i="101" s="1"/>
  <c r="D233" i="106"/>
  <c r="D232" i="106" s="1"/>
  <c r="E94" i="76"/>
  <c r="E99" i="76"/>
  <c r="E103" i="76"/>
  <c r="G136" i="76"/>
  <c r="E136" i="76" s="1"/>
  <c r="E137" i="76"/>
  <c r="D177" i="76"/>
  <c r="D176" i="76" s="1"/>
  <c r="D548" i="76" s="1"/>
  <c r="D550" i="76" s="1"/>
  <c r="E238" i="76"/>
  <c r="J261" i="76"/>
  <c r="J234" i="76" s="1"/>
  <c r="J233" i="76" s="1"/>
  <c r="E289" i="76"/>
  <c r="J310" i="76"/>
  <c r="E323" i="76"/>
  <c r="E340" i="76"/>
  <c r="I370" i="76"/>
  <c r="E387" i="76"/>
  <c r="H431" i="76"/>
  <c r="H430" i="76" s="1"/>
  <c r="E525" i="76"/>
  <c r="H510" i="76"/>
  <c r="I234" i="76" l="1"/>
  <c r="C33" i="91" s="1"/>
  <c r="K234" i="76"/>
  <c r="K233" i="76" s="1"/>
  <c r="K545" i="76" s="1"/>
  <c r="K23" i="76"/>
  <c r="K22" i="76" s="1"/>
  <c r="K224" i="76" s="1"/>
  <c r="D22" i="76"/>
  <c r="D544" i="76" s="1"/>
  <c r="J545" i="76"/>
  <c r="J536" i="76"/>
  <c r="J553" i="76" s="1"/>
  <c r="J224" i="76"/>
  <c r="J544" i="76"/>
  <c r="E310" i="76"/>
  <c r="F234" i="76"/>
  <c r="K550" i="76"/>
  <c r="K551" i="76"/>
  <c r="E24" i="76"/>
  <c r="F23" i="76"/>
  <c r="D551" i="76"/>
  <c r="D224" i="76"/>
  <c r="F176" i="76"/>
  <c r="E177" i="76"/>
  <c r="E261" i="76"/>
  <c r="E453" i="76"/>
  <c r="G23" i="76"/>
  <c r="E481" i="76"/>
  <c r="E549" i="76"/>
  <c r="G550" i="76"/>
  <c r="G233" i="76"/>
  <c r="F147" i="76"/>
  <c r="E480" i="76"/>
  <c r="F430" i="76"/>
  <c r="E430" i="76" s="1"/>
  <c r="E431" i="76"/>
  <c r="G430" i="76"/>
  <c r="H233" i="76"/>
  <c r="H550" i="76"/>
  <c r="E165" i="76"/>
  <c r="E370" i="76"/>
  <c r="D234" i="76"/>
  <c r="D233" i="76" s="1"/>
  <c r="I22" i="76"/>
  <c r="H22" i="76"/>
  <c r="E148" i="76"/>
  <c r="G147" i="76"/>
  <c r="K544" i="76" l="1"/>
  <c r="K546" i="76" s="1"/>
  <c r="I233" i="76"/>
  <c r="I545" i="76" s="1"/>
  <c r="K536" i="76"/>
  <c r="K552" i="76" s="1"/>
  <c r="J547" i="76"/>
  <c r="G545" i="76"/>
  <c r="G536" i="76"/>
  <c r="E234" i="76"/>
  <c r="C32" i="91" s="1"/>
  <c r="F233" i="76"/>
  <c r="I536" i="76"/>
  <c r="D545" i="76"/>
  <c r="D547" i="76" s="1"/>
  <c r="D536" i="76"/>
  <c r="D553" i="76" s="1"/>
  <c r="H536" i="76"/>
  <c r="H545" i="76"/>
  <c r="H547" i="76" s="1"/>
  <c r="J546" i="76"/>
  <c r="I544" i="76"/>
  <c r="I224" i="76"/>
  <c r="F22" i="76"/>
  <c r="E23" i="76"/>
  <c r="C30" i="91" s="1"/>
  <c r="H544" i="76"/>
  <c r="H224" i="76"/>
  <c r="H552" i="76" s="1"/>
  <c r="E147" i="76"/>
  <c r="G22" i="76"/>
  <c r="F548" i="76"/>
  <c r="E176" i="76"/>
  <c r="J552" i="76"/>
  <c r="K547" i="76"/>
  <c r="I546" i="76" l="1"/>
  <c r="K553" i="76"/>
  <c r="I553" i="76"/>
  <c r="D552" i="76"/>
  <c r="D546" i="76"/>
  <c r="F550" i="76"/>
  <c r="E548" i="76"/>
  <c r="F551" i="76"/>
  <c r="I547" i="76"/>
  <c r="H553" i="76"/>
  <c r="G547" i="76"/>
  <c r="H546" i="76"/>
  <c r="E22" i="76"/>
  <c r="F544" i="76"/>
  <c r="F224" i="76"/>
  <c r="E233" i="76"/>
  <c r="F536" i="76"/>
  <c r="F545" i="76"/>
  <c r="G553" i="76"/>
  <c r="G224" i="76"/>
  <c r="G552" i="76" s="1"/>
  <c r="G544" i="76"/>
  <c r="G546" i="76" s="1"/>
  <c r="I552" i="76"/>
  <c r="F552" i="76" l="1"/>
  <c r="E224" i="76"/>
  <c r="E550" i="76"/>
  <c r="E551" i="76"/>
  <c r="E545" i="76"/>
  <c r="F547" i="76"/>
  <c r="F546" i="76"/>
  <c r="E544" i="76"/>
  <c r="E536" i="76"/>
  <c r="F553" i="76"/>
  <c r="E552" i="76" l="1"/>
  <c r="E553" i="76"/>
  <c r="E547" i="76"/>
  <c r="E546" i="76"/>
</calcChain>
</file>

<file path=xl/sharedStrings.xml><?xml version="1.0" encoding="utf-8"?>
<sst xmlns="http://schemas.openxmlformats.org/spreadsheetml/2006/main" count="3345" uniqueCount="1795">
  <si>
    <t>Новчане казне и пенали по решењу судова</t>
  </si>
  <si>
    <t>Импутирани социјални доприноси</t>
  </si>
  <si>
    <t>Текуће донације од иностраних држава</t>
  </si>
  <si>
    <t>Капиталне донације од иностраних држава</t>
  </si>
  <si>
    <t>Текуће донације од међународних организација</t>
  </si>
  <si>
    <t>Текући добровољни трансфери од физичких и правних лица</t>
  </si>
  <si>
    <t>Капитални добровољни трансфери од физичких и правних лица</t>
  </si>
  <si>
    <t>Мешовити и неодређени приходи</t>
  </si>
  <si>
    <t>Трошкови службених путовања у земљи</t>
  </si>
  <si>
    <t>Порези на доходак и капиталнe добиткe које плаћају физичка лица</t>
  </si>
  <si>
    <t>Расходи за образовање деце запослених</t>
  </si>
  <si>
    <t>Отпремнине и помоћи</t>
  </si>
  <si>
    <t>Судијски додатак</t>
  </si>
  <si>
    <t>Посланички додатак</t>
  </si>
  <si>
    <t>Трошкови платног промета и банкарских услуга</t>
  </si>
  <si>
    <t>Енергетске услуге</t>
  </si>
  <si>
    <t>Комуналне услуге</t>
  </si>
  <si>
    <t>Допринос за здравствено осигурање</t>
  </si>
  <si>
    <t>Допринос за незапосленост</t>
  </si>
  <si>
    <t>Накнаде у натури</t>
  </si>
  <si>
    <t>Примања од емитовања домаћих хартија од вредности, изузев акција</t>
  </si>
  <si>
    <t>Примања од задуживања од осталих нивоа власти</t>
  </si>
  <si>
    <t>Примања од задуживања од јавних финансијских институција у земљи</t>
  </si>
  <si>
    <t>Примања од задуживања од пословних банака у земљи</t>
  </si>
  <si>
    <t>Примања од домаћих финансијских деривата</t>
  </si>
  <si>
    <t>Примања од домаћих меница</t>
  </si>
  <si>
    <t>Примања од отплате кредита датих физичким лицима и домаћинствима у земљи</t>
  </si>
  <si>
    <t>Порез на фонд зарада</t>
  </si>
  <si>
    <t>Старосне и породичне пензије из буџета</t>
  </si>
  <si>
    <t>Накнаде из буџета у случају смрти</t>
  </si>
  <si>
    <t>Примања од продаје домаћих акција и осталог капитала</t>
  </si>
  <si>
    <t>Примања од продаје страних хартија од вредности, изузев акција</t>
  </si>
  <si>
    <t>Примања од отплате кредита датих страним владама</t>
  </si>
  <si>
    <t>01 СУБОТИЦА</t>
  </si>
  <si>
    <t>03 КИКИНДА</t>
  </si>
  <si>
    <t>05 СОМБОР</t>
  </si>
  <si>
    <t>06 НОВИ САД</t>
  </si>
  <si>
    <t>07 СРЕМСКА МИТРОВИЦА</t>
  </si>
  <si>
    <t>10 СМЕДЕРЕВО</t>
  </si>
  <si>
    <t>12 КРАГУЈЕВАЦ</t>
  </si>
  <si>
    <t>13 ЈАГОДИНА</t>
  </si>
  <si>
    <t>14 БОР</t>
  </si>
  <si>
    <t>22 ПИРОТ</t>
  </si>
  <si>
    <t>23 ЛЕСКОВАЦ</t>
  </si>
  <si>
    <t>25 ГРАЧАНИЦА</t>
  </si>
  <si>
    <t>Текуће дотације организацијама обавезног социјалног осигурања</t>
  </si>
  <si>
    <t>Капиталне дотације организацијама обавезног социјалног осигурања</t>
  </si>
  <si>
    <t>Остале текуће дотације и трансфери</t>
  </si>
  <si>
    <t>Остале капиталне дотације и трансфери</t>
  </si>
  <si>
    <t>Обавезне таксе</t>
  </si>
  <si>
    <t>ООСО</t>
  </si>
  <si>
    <t>Из осталих извора</t>
  </si>
  <si>
    <t>Услуге комуникација</t>
  </si>
  <si>
    <t>Трошкови осигурања</t>
  </si>
  <si>
    <t>Закуп имовине и опреме</t>
  </si>
  <si>
    <t>1.</t>
  </si>
  <si>
    <t>РЕПУБЛИЧКИ ФОНД ЗА ЗДРАВСТВЕНО</t>
  </si>
  <si>
    <t>Права из социјалног осигурања која се исплаћују непосредно пружаоцима услуга</t>
  </si>
  <si>
    <t>Трансфери другим организацијама обавезног социјалног осигурања за доприносе за осигурање</t>
  </si>
  <si>
    <t>Накнаде из буџета у случају болести и инвалидности</t>
  </si>
  <si>
    <t>Текуће поправке и одржавање зграда и објеката</t>
  </si>
  <si>
    <t>Текуће поправке и одржавање опреме</t>
  </si>
  <si>
    <t>Административни материјал</t>
  </si>
  <si>
    <t>Материјали за образовање и усавршавање запослених</t>
  </si>
  <si>
    <t>Материјали за саобраћај</t>
  </si>
  <si>
    <t>Примања од отплате кредита датих међународним организацијама</t>
  </si>
  <si>
    <t>Примања од отплате кредита датих страним пословним банкама</t>
  </si>
  <si>
    <t>Опрема за војску</t>
  </si>
  <si>
    <t>Опрема за јавну безбедност</t>
  </si>
  <si>
    <t>Отплата главнице мултилатералним институцијама</t>
  </si>
  <si>
    <t>Отплата главнице на стране финансијске деривате</t>
  </si>
  <si>
    <t>Отплата главнице по гаранцијама</t>
  </si>
  <si>
    <t>Набавка домаћих хартија од вредности, изузев акција</t>
  </si>
  <si>
    <t>Кредити домаћим нефинансијским јавним институцијама</t>
  </si>
  <si>
    <t>Акцизе на алкохолна пића</t>
  </si>
  <si>
    <t>Акцизе на освежавајућа безалкохолна пића</t>
  </si>
  <si>
    <t>Акциза на кафу</t>
  </si>
  <si>
    <t>Друге акцизе</t>
  </si>
  <si>
    <t>ЈЕДНОКРАТНИ ПОРЕЗ НА ЕКСТРА ПРОФИТ И ЕКСТРА ИМОВИНУ СТЕЧЕНУ КОРИШЋЕЊЕМ ПОСЕБНИХ ПОГОДНОСТИ (од 5041 до 5046)</t>
  </si>
  <si>
    <t>СОЦИЈАЛНИ ДОПРИНОСИ (5048 + 5053)</t>
  </si>
  <si>
    <t>ДОПРИНОСИ ЗА СОЦИЈАЛНО ОСИГУРАЊЕ (од 5049 до 5052)</t>
  </si>
  <si>
    <t>ОСТАЛИ СОЦИЈАЛНИ ДОПРИНОСИ (од 5054 до 5056)</t>
  </si>
  <si>
    <t>Социјални доприноси на терет послодаваца</t>
  </si>
  <si>
    <t>ДОНАЦИЈЕ ОД ИНОСТРАНИХ ДРЖАВА (5059 + 5060)</t>
  </si>
  <si>
    <t>Финансијске промене на финансијским лизинзима</t>
  </si>
  <si>
    <t>Таксе и накнаде</t>
  </si>
  <si>
    <t>Отплата главнице за финансијски лизинг</t>
  </si>
  <si>
    <t>Кредити домаћим пословним банкама</t>
  </si>
  <si>
    <t>Куповина стране валуте</t>
  </si>
  <si>
    <t>Порез на доходак, добит и капиталну добит на терет физичких лица</t>
  </si>
  <si>
    <t>Порез на доходак, добит и капиталну добит на терет предузећа и осталих правних лица</t>
  </si>
  <si>
    <t>Административна опрема</t>
  </si>
  <si>
    <t>Опрема за пољопривреду</t>
  </si>
  <si>
    <t>Медицинска и лабораторијска опрема</t>
  </si>
  <si>
    <t>Остали порези</t>
  </si>
  <si>
    <t>Отплата камата на домаће финансијске деривате</t>
  </si>
  <si>
    <t>Отплата камата на домаће менице</t>
  </si>
  <si>
    <t>Отплата камата страним владама</t>
  </si>
  <si>
    <t>Отплата камата мултилатералним институцијама</t>
  </si>
  <si>
    <t>Отплата камата страним пословним банкама</t>
  </si>
  <si>
    <t>Порези, таксе и накнаде на употребу добара, на дозволу да се добра употребљавају или делатности обављају</t>
  </si>
  <si>
    <t>Исправка унутрашњег дуга</t>
  </si>
  <si>
    <t>Примања од задуживања од иностраних држава</t>
  </si>
  <si>
    <t>Примања од задуживања од мултилатералних институција</t>
  </si>
  <si>
    <t>Остали порези које плаћају друга или неидентификована лица</t>
  </si>
  <si>
    <t>Доприноси за социјално осигурање на терет запослених</t>
  </si>
  <si>
    <t>ДРУГИ ПОРЕЗИ (5031 + 5032)</t>
  </si>
  <si>
    <t>Примања од отплате кредита датих страним нефинансијским институцијама</t>
  </si>
  <si>
    <t>Права из социјалног осигурања која се исплаћују непосредно домаћинствима</t>
  </si>
  <si>
    <t>1.1.</t>
  </si>
  <si>
    <t>1.2.</t>
  </si>
  <si>
    <t>2.</t>
  </si>
  <si>
    <t>3.</t>
  </si>
  <si>
    <t>4.</t>
  </si>
  <si>
    <t>2.1.</t>
  </si>
  <si>
    <t>2.2.</t>
  </si>
  <si>
    <t>2.3.</t>
  </si>
  <si>
    <t>4.1.</t>
  </si>
  <si>
    <t>4.2.</t>
  </si>
  <si>
    <t>Р. Бр.</t>
  </si>
  <si>
    <t>ОПИС</t>
  </si>
  <si>
    <t>Почетно стање средстава на подрачунима (група 121000)</t>
  </si>
  <si>
    <t>Почетно стање средстава у благајни (група 121000)</t>
  </si>
  <si>
    <t>Приходи и примања  који се исказују у обрасцу бр. 5.(класе 700000, 800000 и 900000)</t>
  </si>
  <si>
    <t>Новчани приливи по основу наплаћеног ПДВ-а</t>
  </si>
  <si>
    <t>Остали новчани приливи који нису исказани на класама у обрасцу бр. 5.</t>
  </si>
  <si>
    <t>3.1.</t>
  </si>
  <si>
    <t>Расходи и издаци који се исказују у обрасцу бр.5. (класе 400000, 500000 и 600000)</t>
  </si>
  <si>
    <t>3.2.</t>
  </si>
  <si>
    <t>Новчани одливи по основу плаћеног ПДВ-а</t>
  </si>
  <si>
    <t>3.3.</t>
  </si>
  <si>
    <t>Остали новчани одливи који нису исказани на класама у обрасцу бр. 5.</t>
  </si>
  <si>
    <t>Салдо средстава на подрачунима (група 121000)</t>
  </si>
  <si>
    <t>Салдо средстава у благајни (група 121000)</t>
  </si>
  <si>
    <r>
      <t xml:space="preserve">КОЛОНА </t>
    </r>
    <r>
      <rPr>
        <b/>
        <u/>
        <sz val="10"/>
        <rFont val="Arial"/>
        <family val="2"/>
        <charset val="238"/>
      </rPr>
      <t>УКУПНО</t>
    </r>
  </si>
  <si>
    <r>
      <t xml:space="preserve">КОЛОНА 9 </t>
    </r>
    <r>
      <rPr>
        <b/>
        <u/>
        <sz val="10"/>
        <rFont val="Arial"/>
        <family val="2"/>
        <charset val="238"/>
      </rPr>
      <t>ООСО</t>
    </r>
  </si>
  <si>
    <t>_______________________________________________________________________</t>
  </si>
  <si>
    <t>(Попуњава само индиректни корисник буџетских средстава)</t>
  </si>
  <si>
    <t>(У хиљадама динара)</t>
  </si>
  <si>
    <t>______________________</t>
  </si>
  <si>
    <t>____________________________________</t>
  </si>
  <si>
    <t>33 НОВИ ПАЗАР</t>
  </si>
  <si>
    <t>33</t>
  </si>
  <si>
    <t>Трошкови службених путовања у иностранство</t>
  </si>
  <si>
    <t>Трошкови путовања у оквиру редовног рада</t>
  </si>
  <si>
    <t>Остали трошкови транспорта</t>
  </si>
  <si>
    <t>Административне услуге</t>
  </si>
  <si>
    <t>Компјутерске услуге</t>
  </si>
  <si>
    <t>Услуге образовања и усавршавања запослених</t>
  </si>
  <si>
    <t>Текући трансфери осталим нивоима власти</t>
  </si>
  <si>
    <t>Примања од отплате кредита датих удружењима грађана у земљи</t>
  </si>
  <si>
    <t>Примања од отплате кредита датих нефинансијским приватним предузећима у земљи</t>
  </si>
  <si>
    <t>Залихе недовршене производње</t>
  </si>
  <si>
    <t>Залихе готових производа</t>
  </si>
  <si>
    <t>Залихе робе за даљу продају</t>
  </si>
  <si>
    <t>Копови</t>
  </si>
  <si>
    <t>Шуме</t>
  </si>
  <si>
    <t>Воде</t>
  </si>
  <si>
    <t>Робне резерве</t>
  </si>
  <si>
    <t>Кредити осталим нивоима власти</t>
  </si>
  <si>
    <t>Отплата камата на домаће хартије од вредности</t>
  </si>
  <si>
    <t>Отплата камата осталим нивоима власти</t>
  </si>
  <si>
    <t>Отплата камата домаћим јавним финансијским институцијама</t>
  </si>
  <si>
    <t>Отплата камата домаћим пословним банкама</t>
  </si>
  <si>
    <t>Отплата камата осталим домаћим кредиторима</t>
  </si>
  <si>
    <t>24</t>
  </si>
  <si>
    <t>30</t>
  </si>
  <si>
    <t>12</t>
  </si>
  <si>
    <t>Отплата главнице осталим нивоима власти</t>
  </si>
  <si>
    <t>Опрема за заштиту животне средине</t>
  </si>
  <si>
    <t>Стручне услуге</t>
  </si>
  <si>
    <t>Кредити невладиним организацијама у земљи</t>
  </si>
  <si>
    <t>Набавка домаћих акција и осталог капитала</t>
  </si>
  <si>
    <t>Набавка страних хартија од вредности, изузев акција</t>
  </si>
  <si>
    <t>Набавка страних акција и осталог капитала</t>
  </si>
  <si>
    <t>Кредити страним невладиним организацијама</t>
  </si>
  <si>
    <t>Текуће субвенције јавним нефинансијским предузећима и организацијама</t>
  </si>
  <si>
    <t>Капиталне субвенције јавним нефинансијским предузећима и организацијама</t>
  </si>
  <si>
    <t>Текуће субвенције приватним финансијским институцијама</t>
  </si>
  <si>
    <t>Капиталне субвенције приватним финансијским институцијама</t>
  </si>
  <si>
    <t>Текуће субвенције јавним финансијским институцијама</t>
  </si>
  <si>
    <t>Капиталне субвенције јавним финансијским институцијама</t>
  </si>
  <si>
    <t>Текуће субвенције приватним предузећима</t>
  </si>
  <si>
    <t>Капиталне субвенције приватним предузећима</t>
  </si>
  <si>
    <t>Текуће донације страним владама</t>
  </si>
  <si>
    <t>Капиталне донације страним владама</t>
  </si>
  <si>
    <t>Дотације непрофитним организацијама које пружају помоћ домаћинствима</t>
  </si>
  <si>
    <t>Дотације осталим непрофитним институцијама</t>
  </si>
  <si>
    <t>II. УКУПНИ РАСХОДИ И ИЗДАЦИ</t>
  </si>
  <si>
    <t>Услуге очувања животне средине, науке и геодетске услуге</t>
  </si>
  <si>
    <t>Остале специјализоване услуге</t>
  </si>
  <si>
    <t>Земљиште</t>
  </si>
  <si>
    <t>Споредне продаје добара и услуга које врше државне нетржишне јединице</t>
  </si>
  <si>
    <t>Импутиране продаје добара и услуга</t>
  </si>
  <si>
    <t>Други порези које искључиво плаћају предузећа, односно предузетници</t>
  </si>
  <si>
    <t>Други порези које плаћају остала лица или који се не могу идентификовати</t>
  </si>
  <si>
    <t>Акцизе на деривате нафте</t>
  </si>
  <si>
    <t>Акцизе на дуванске прерађевине</t>
  </si>
  <si>
    <t>Материјали за одржавање хигијене и угоститељство</t>
  </si>
  <si>
    <t>Примања од задуживања код осталих поверилаца у земљи</t>
  </si>
  <si>
    <t>Примања од отплате кредита датих домаћим јавним нефинансијским институцијама</t>
  </si>
  <si>
    <t>Примања од продаје стране валуте</t>
  </si>
  <si>
    <t>Износ извршених расхода и издатака</t>
  </si>
  <si>
    <t xml:space="preserve">Републике </t>
  </si>
  <si>
    <t>Плате, додаци и накнаде запослених</t>
  </si>
  <si>
    <t>Исплата накнада за време одсуствовања с посла на терет фондова</t>
  </si>
  <si>
    <t>ОСИГУРАЊЕ - БЕОГРАД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</si>
  <si>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</si>
  <si>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</si>
  <si>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</si>
  <si>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</si>
  <si>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</si>
  <si>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</si>
  <si>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</si>
  <si>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</si>
  <si>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</si>
  <si>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</si>
  <si>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25</t>
  </si>
  <si>
    <t>28</t>
  </si>
  <si>
    <t>29</t>
  </si>
  <si>
    <t>Укупно                        (од 6 до 11)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</si>
  <si>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</si>
  <si>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</si>
  <si>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</si>
  <si>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</si>
  <si>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</si>
  <si>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</si>
  <si>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</si>
  <si>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</si>
  <si>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</si>
  <si>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</si>
  <si>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</si>
  <si>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Расходи и издаци на терет буџета</t>
  </si>
  <si>
    <t>Капиталне донације од међународних организација</t>
  </si>
  <si>
    <t>Текући трансфери од других нивоа власти</t>
  </si>
  <si>
    <t>Капитални трансфери од других нивоа власти</t>
  </si>
  <si>
    <t>Камате</t>
  </si>
  <si>
    <t>Дивиденде</t>
  </si>
  <si>
    <t>Повлачење прихода од квази корпорација</t>
  </si>
  <si>
    <t>Приход од имовине који припада имаоцима полиса осигурања</t>
  </si>
  <si>
    <t>Закуп непроизведене имовине</t>
  </si>
  <si>
    <t>Приходи од продаје добара и услуга или закупа од стране тржишних организација</t>
  </si>
  <si>
    <t>Драгоцености</t>
  </si>
  <si>
    <t>Отплата камата домаћинствима у земљи</t>
  </si>
  <si>
    <t>Капитални трансфери осталим нивоима власти</t>
  </si>
  <si>
    <t>Отплата камата осталим страним кредиторима</t>
  </si>
  <si>
    <t>Отплата камата на стране финансијске деривате</t>
  </si>
  <si>
    <t>I. УКУПНИ ПРИХОДИ И ПРИМАЊА</t>
  </si>
  <si>
    <t>Порези на добит и капиталне добитке које плаћају предузећа и друга правна лица</t>
  </si>
  <si>
    <t>Други једнократни порези на имовину</t>
  </si>
  <si>
    <t>Други периодични порези на имовину</t>
  </si>
  <si>
    <t>Примања од продаје драгоцености</t>
  </si>
  <si>
    <t>Примања од продаје земљишта</t>
  </si>
  <si>
    <t>Примања од продаје подземних блага</t>
  </si>
  <si>
    <t>Примања од продаје шума и вода</t>
  </si>
  <si>
    <t>Приходи од новчаних казни за привредне преступе</t>
  </si>
  <si>
    <t>Приходи од новчаних казни за прекршаје</t>
  </si>
  <si>
    <t>Приходи од пенала</t>
  </si>
  <si>
    <t>Приходи од одузете имовинске користи</t>
  </si>
  <si>
    <t>Остале новчане казне, пенали и приходи од одузете имовинске користи</t>
  </si>
  <si>
    <t>Накнада штете од дивљачи</t>
  </si>
  <si>
    <t>Трансфери између буџетских корисника на истом нивоу</t>
  </si>
  <si>
    <t>Износ остварених прихода и примања</t>
  </si>
  <si>
    <t>Републике</t>
  </si>
  <si>
    <t>Аутономне покрајине</t>
  </si>
  <si>
    <t>ИЗВЕШТАЈ О ИЗВРШЕЊУ БУЏЕТА</t>
  </si>
  <si>
    <t>ПОРЕЗ НА МЕЂУНАРОДНУ ТРГОВИНУ И ТРАНСАКЦИЈЕ (од 5024 до 5029)</t>
  </si>
  <si>
    <t>Нематеријална имовина</t>
  </si>
  <si>
    <t>Наредбодавац</t>
  </si>
  <si>
    <t>Капиталне дотације међународним организацијама</t>
  </si>
  <si>
    <t>Јована Мариновића 2</t>
  </si>
  <si>
    <t>Из буџета</t>
  </si>
  <si>
    <t>Трансфери између организација обавезног социјалног осигурања</t>
  </si>
  <si>
    <t>Кредити домаћим јавним финансијским институцијама</t>
  </si>
  <si>
    <t>Кредити физичким лицима и домаћинствима у земљи</t>
  </si>
  <si>
    <t>Кредити домаћим нефинансијским приватним предузећима</t>
  </si>
  <si>
    <t>Отплата главнице домаћим јавним финансијским институцијама</t>
  </si>
  <si>
    <t>Отплата главнице домаћим пословним банкама</t>
  </si>
  <si>
    <t>Отплата главнице осталим домаћим кредиторима</t>
  </si>
  <si>
    <t>Отплата главнице домаћинствима у земљи</t>
  </si>
  <si>
    <t>Отплата домаћих меница</t>
  </si>
  <si>
    <t>Отплата главнице страним владама</t>
  </si>
  <si>
    <t>Услуге одржавања аутопутева</t>
  </si>
  <si>
    <t>Услуге одржавања националних паркова и природних површина</t>
  </si>
  <si>
    <t>Општи порези на добра и услуге</t>
  </si>
  <si>
    <t>Добит фискалних монопола</t>
  </si>
  <si>
    <t>Порези на појединачне услуге</t>
  </si>
  <si>
    <t>Други порези на добра и услуге</t>
  </si>
  <si>
    <t>Царине и друге увозне дажбине</t>
  </si>
  <si>
    <t>Порези на извоз</t>
  </si>
  <si>
    <t>Добит извозних или увозних монопола</t>
  </si>
  <si>
    <t>Добит по основу разлике између куповног и продајног девизног курса</t>
  </si>
  <si>
    <t>Порези на продају или куповину девиза</t>
  </si>
  <si>
    <t>Други порези на међународну трговину и трансакције</t>
  </si>
  <si>
    <t>Порез на доходак, добит и капиталну добит нераспоредив између физичких и правних лица</t>
  </si>
  <si>
    <t>Остали једнократни порези на имовину</t>
  </si>
  <si>
    <t>Остали порези које плаћају искључиво предузећа и предузетници</t>
  </si>
  <si>
    <t>Материјали за очување животне средине и науку</t>
  </si>
  <si>
    <t>Материјали за образовање, културу и спорт</t>
  </si>
  <si>
    <t>Медицински и лабораторијски материјали</t>
  </si>
  <si>
    <t>Материјали за посебне намене</t>
  </si>
  <si>
    <t>03</t>
  </si>
  <si>
    <t>01</t>
  </si>
  <si>
    <t>02</t>
  </si>
  <si>
    <t>05</t>
  </si>
  <si>
    <t>09</t>
  </si>
  <si>
    <t>04</t>
  </si>
  <si>
    <t>06</t>
  </si>
  <si>
    <t>08</t>
  </si>
  <si>
    <t>07</t>
  </si>
  <si>
    <t>23</t>
  </si>
  <si>
    <t>Ознака ОП</t>
  </si>
  <si>
    <t>Број конта</t>
  </si>
  <si>
    <t>Опис</t>
  </si>
  <si>
    <t>Залихе материјала</t>
  </si>
  <si>
    <t>Примања од продаје робних резерви</t>
  </si>
  <si>
    <t>Примања од продаје залиха производње</t>
  </si>
  <si>
    <t>Примања од продаје робе за даљу продају</t>
  </si>
  <si>
    <t>Куповина зграда и објеката</t>
  </si>
  <si>
    <t>Изградња зграда и објеката</t>
  </si>
  <si>
    <t>Капитално одржавање зграда и објеката</t>
  </si>
  <si>
    <t>Пројектно планирање</t>
  </si>
  <si>
    <t>Опрема за саобраћај</t>
  </si>
  <si>
    <t>Опрема за производњу, моторна, непокретна и немоторна опрема</t>
  </si>
  <si>
    <t>Култивисана имовина</t>
  </si>
  <si>
    <t>Примања од продаје непокретности</t>
  </si>
  <si>
    <t>Примања од продаје покретне имовине</t>
  </si>
  <si>
    <t>Остали трошкови</t>
  </si>
  <si>
    <t>Накнада штете за повреде или штету насталу услед елементарних непогода</t>
  </si>
  <si>
    <t>Расходи који се финансирају из средстава за реализацију националног инвестиционог плана</t>
  </si>
  <si>
    <t>Остале некретнине и опрема</t>
  </si>
  <si>
    <t>ПОРЕЗИ (5004 + 5008 + 5010 + 5017 + 5023 + 5030 + 5033 + 5040)</t>
  </si>
  <si>
    <t>ПОРЕЗ НА ДОХОДАК, ДОБИТ И КАПИТАЛНЕ ДОБИТКЕ (од 5005 до 5007)</t>
  </si>
  <si>
    <t>ПОРЕЗ НА ФОНД ЗАРАДА (5009)</t>
  </si>
  <si>
    <t>ПОРЕЗ НА ИМОВИНУ (од 5011 до 5016)</t>
  </si>
  <si>
    <t>ПОРЕЗ НА ДОБРА И УСЛУГЕ (од 5018 до 5022)</t>
  </si>
  <si>
    <t>Помоћ у медицинском лечењу запосленог или чланова уже породице и друге помоћи запосленом</t>
  </si>
  <si>
    <t>Накнаде трошкова за запослене</t>
  </si>
  <si>
    <t>Награде запосленима и остали посебни расходи</t>
  </si>
  <si>
    <t>Трошкови путовања ученика</t>
  </si>
  <si>
    <t>Услуге информисања</t>
  </si>
  <si>
    <t>Амортизација опреме</t>
  </si>
  <si>
    <t>Амортизација осталих некретнина и опреме</t>
  </si>
  <si>
    <t>Употреба драгоцености</t>
  </si>
  <si>
    <t>Употреба земљишта</t>
  </si>
  <si>
    <t>Употреба подземног блага</t>
  </si>
  <si>
    <t>Употреба шума и вода</t>
  </si>
  <si>
    <t>Амортизација нематеријалне имовине</t>
  </si>
  <si>
    <t>Отплата камата по гаранцијама</t>
  </si>
  <si>
    <t>Текуће дотације међународним организацијама</t>
  </si>
  <si>
    <t>Доприноси за социјално осигурање на терет послодавца</t>
  </si>
  <si>
    <t>Примања од продаје осталих основних средстава</t>
  </si>
  <si>
    <t>Примања од задуживања од домаћинстава у земљи</t>
  </si>
  <si>
    <t>Услуге за домаћинство и угоститељство</t>
  </si>
  <si>
    <t>Репрезентација</t>
  </si>
  <si>
    <t>Остале опште услуге</t>
  </si>
  <si>
    <t>Пољопривредне услуге</t>
  </si>
  <si>
    <t>Услуге образовања, културе и спорта</t>
  </si>
  <si>
    <t>Медицинске услуге</t>
  </si>
  <si>
    <t>Нефинансијска имовина која се финансира из средстава за реализацију националног инвестиционог плана</t>
  </si>
  <si>
    <t>Кредити страним владама</t>
  </si>
  <si>
    <t>Кредити међународним организацијама</t>
  </si>
  <si>
    <t>Кредити страним пословним банкама</t>
  </si>
  <si>
    <t>Кредити страним нефинансијским институцијама</t>
  </si>
  <si>
    <t>Негативне курсне разлике</t>
  </si>
  <si>
    <t>Казне за кашњење</t>
  </si>
  <si>
    <t>Порези на доходак, добит и капиталне добитке који се не могу разврстати између физичких и правних лица</t>
  </si>
  <si>
    <t>Примања од отплате кредита датих страним невладиним организацијама</t>
  </si>
  <si>
    <t>Примања од продаје страних акција и осталог капитала</t>
  </si>
  <si>
    <t>Приходи из буџета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</si>
  <si>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</si>
  <si>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</si>
  <si>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Назив корисника буџетских средстава</t>
  </si>
  <si>
    <t>Назив надлежног директног корисника буџетских средстава</t>
  </si>
  <si>
    <t>Остале накнаде из буџета</t>
  </si>
  <si>
    <t>Периодични порези на непокретности</t>
  </si>
  <si>
    <t>Периодични порези на нето имовину</t>
  </si>
  <si>
    <t>Порези на заоставштину, наслеђе и поклон</t>
  </si>
  <si>
    <t>Порези на финансијске и капиталне трансакције</t>
  </si>
  <si>
    <t>Примања од задуживања од осталих иностраних поверилаца</t>
  </si>
  <si>
    <t>Примања од иностраних финансијских деривата</t>
  </si>
  <si>
    <t>Исправка спољног дуга</t>
  </si>
  <si>
    <t>Примања од продаје домаћих хартија од вредности, изузев акција</t>
  </si>
  <si>
    <t>Примања од отплате кредита датих осталим нивоима власти</t>
  </si>
  <si>
    <t>Примања од отплате кредита датих домаћим јавним финансијским институцијама</t>
  </si>
  <si>
    <t>28 КОСОВСКА МИТРОВИЦА</t>
  </si>
  <si>
    <t>30 БЕОГРАД</t>
  </si>
  <si>
    <t>02 ЗРЕЊАНИН</t>
  </si>
  <si>
    <t>04 ПАНЧЕВО</t>
  </si>
  <si>
    <t>08 ШАБАЦ</t>
  </si>
  <si>
    <t>09 ВАЉЕВО</t>
  </si>
  <si>
    <t>11 ПОЖАРЕВАЦ</t>
  </si>
  <si>
    <t>15 ЗАЈЕЧАР</t>
  </si>
  <si>
    <t>16 УЖИЦЕ</t>
  </si>
  <si>
    <t>17 ЧАЧАК</t>
  </si>
  <si>
    <t>18 КРАЉЕВО</t>
  </si>
  <si>
    <t>19 КРУШЕВАЦ</t>
  </si>
  <si>
    <t>20 НИШ</t>
  </si>
  <si>
    <t>21 ПРОКУПЉЕ</t>
  </si>
  <si>
    <t>24 ВРАЊЕ</t>
  </si>
  <si>
    <t>29 ГЊИЛАНЕ</t>
  </si>
  <si>
    <t>Доприноси за социјално осигурање лица која обављају самосталну делатност и незапослених лица</t>
  </si>
  <si>
    <t>Доприноси за социјално осигурање који се не могу разврстати</t>
  </si>
  <si>
    <t>Социјални доприноси на терет осигураника</t>
  </si>
  <si>
    <t>БО</t>
  </si>
  <si>
    <t>771100 исказан у обрасцу 5ГО</t>
  </si>
  <si>
    <t>3=1+2</t>
  </si>
  <si>
    <t>6=4+5</t>
  </si>
  <si>
    <t>Текуће помоћи од ЕУ</t>
  </si>
  <si>
    <t>Капиталне помоћи од ЕУ</t>
  </si>
  <si>
    <t>Амортизација култивисане опреме</t>
  </si>
  <si>
    <t>Отплата камата на хартије од вредности емитоване на иностраном финансијском тржишту</t>
  </si>
  <si>
    <t>Остали пратећи трошкови задуживања</t>
  </si>
  <si>
    <t>Опрема за образовање, културу и спорт</t>
  </si>
  <si>
    <t>Отплата гаранција по комерцијалним трансакцијама</t>
  </si>
  <si>
    <t>Примања од емитовања хартија од вредности, изузев акција, на иностраном финансијском тржишту</t>
  </si>
  <si>
    <t>ТЕКУЋИ ПРИХОДИ И ПРИМАЊА ОД ПРОДАЈЕ НЕФИНАНСИЈСКЕ ИМОВИНЕ (5002 + 5106)</t>
  </si>
  <si>
    <t>ТЕКУЋИ ПРИХОДИ (5003 + 5047 + 5057 + 5069 + 5094 + 5099 + 5103)</t>
  </si>
  <si>
    <t>АКЦИЗЕ (од 5034 до 5039)</t>
  </si>
  <si>
    <t>ДОНАЦИЈЕ, ПОМОЋИ И ТРАНСФЕРИ (5058 + 5061 + 5066)</t>
  </si>
  <si>
    <t>ДОНАЦИЈЕ И ПОМОЋИ ОД МЕЂУНАРОДНИХ ОРГАНИЗАЦИЈА (од 5062 до 5065)</t>
  </si>
  <si>
    <t>ТРАНСФЕРИ ОД ДРУГИХ НИВОА ВЛАСТИ (5067 + 5068)</t>
  </si>
  <si>
    <t>ДРУГИ ПРИХОДИ (5070 + 5077 + 5082 + 5089 + 5092)</t>
  </si>
  <si>
    <t>ПРИХОДИ ОД ИМОВИНЕ (од 5071 до 5076)</t>
  </si>
  <si>
    <t>ПРИХОДИ ОД ПРОДАЈЕ ДОБАРА И УСЛУГА (од 5078 до 5081)</t>
  </si>
  <si>
    <t>НОВЧАНЕ КАЗНЕ И ОДУЗЕТА ИМОВИНСКА КОРИСТ (од 5083 до 5088)</t>
  </si>
  <si>
    <t>Приходи од новчаних казни за кривична дела</t>
  </si>
  <si>
    <t>ДОБРОВОЉНИ ТРАНСФЕРИ ОД ФИЗИЧКИХ И ПРАВНИХ ЛИЦА (5090 + 5091)</t>
  </si>
  <si>
    <t>МЕШОВИТИ И НЕОДРЕЂЕНИ ПРИХОДИ (5093)</t>
  </si>
  <si>
    <t>МЕМОРАНДУМСКЕ СТАВКЕ ЗА РЕФУНДАЦИЈУ РАСХОДА (5095 + 5097)</t>
  </si>
  <si>
    <t>МЕМОРАНДУМСКЕ СТАВКЕ ЗА РЕФУНДАЦИЈУ РАСХОДА (5096)</t>
  </si>
  <si>
    <t>МЕМОРАНДУМСКЕ СТАВКЕ ЗА РЕФУНДАЦИЈУ РАСХОДА ИЗ ПРЕТХОДНЕ ГОДИНЕ (5098)</t>
  </si>
  <si>
    <t>ТРАНСФЕРИ ИЗМЕЂУ БУЏЕТСКИХ КОРИСНИКА НА ИСТОМ НИВОУ (5100)</t>
  </si>
  <si>
    <t>ТРАНСФЕРИ ИЗМЕЂУ БУЏЕТСКИХ КОРИСНИКА НА ИСТОМ НИВОУ (5101 + 5102)</t>
  </si>
  <si>
    <t>ПРИХОДИ ИЗ БУЏЕТА (5104)</t>
  </si>
  <si>
    <t>ПРИХОДИ ИЗ БУЏЕТА (5105)</t>
  </si>
  <si>
    <t>ПРИМАЊА ОД ПРОДАЈЕ НЕФИНАНСИЈСКЕ ИМОВИНЕ (5107 + 5114 + 5121 + 5124)</t>
  </si>
  <si>
    <t>ПРИМАЊА ОД ПРОДАЈЕ ОСНОВНИХ СРЕДСТАВА (5108 + 5110 + 5112)</t>
  </si>
  <si>
    <t>ПРИМАЊА ОД ПРОДАЈЕ НЕПОКРЕТНОСТИ (5109)</t>
  </si>
  <si>
    <t>ПРИМАЊА ОД ПРОДАЈЕ ПОКРЕТНЕ ИМОВИНЕ (5111)</t>
  </si>
  <si>
    <t>ПРИМАЊА ОД ПРОДАЈЕ ОСТАЛИХ ОСНОВНИХ СРЕДСТАВА (5113)</t>
  </si>
  <si>
    <t>ПРИМАЊА ОД ПРОДАЈЕ ЗАЛИХА (5115 + 5117 + 5119)</t>
  </si>
  <si>
    <t>ПРИМАЊА ОД ПРОДАЈЕ РОБНИХ РЕЗЕРВИ (5116)</t>
  </si>
  <si>
    <t>ПРИМАЊА ОД ПРОДАЈЕ ЗАЛИХА  ПРОИЗВОДЊЕ (5118)</t>
  </si>
  <si>
    <t>ПРИМАЊА ОД ПРОДАЈЕ РОБЕ ЗА ДАЉУ ПРОДАЈУ (5120)</t>
  </si>
  <si>
    <t>ПРИМАЊА ОД ПРОДАЈЕ ДРАГОЦЕНОСТИ (5122)</t>
  </si>
  <si>
    <t>ПРИМАЊА ОД ПРОДАЈЕ ДРАГОЦЕНОСТИ (5123)</t>
  </si>
  <si>
    <t>ПРИМАЊА ОД ПРОДАЈЕ ПРИРОДНЕ ИМОВИНЕ (5125 + 5127 + 5129)</t>
  </si>
  <si>
    <t>ПРИМАЊА ОД ПРОДАЈЕ ЗЕМЉИШТА (5126)</t>
  </si>
  <si>
    <t>ПРИМАЊА ОД ПРОДАЈЕ ПОДЗЕМНИХ БЛАГА (5128)</t>
  </si>
  <si>
    <t>ПРИМАЊА ОД ПРОДАЈЕ ШУМА И ВОДА (5130)</t>
  </si>
  <si>
    <t>ПРИМАЊА ОД ЗАДУЖИВАЊА И ПРОДАЈЕ ФИНАНСИЈСКЕ ИМОВИНЕ (5132 + 5151)</t>
  </si>
  <si>
    <t>ПРИМАЊА ОД ЗАДУЖИВАЊА (5133 + 5143)</t>
  </si>
  <si>
    <t>ПРИМАЊА ОД ДОМАЋИХ ЗАДУЖИВАЊА (од 5134 до 5142)</t>
  </si>
  <si>
    <t>ПРИМАЊА ОД ИНОСТРАНОГ ЗАДУЖИВАЊА (од 5144 до 5150)</t>
  </si>
  <si>
    <t>Примања од задуживања од иностраних пословних банака</t>
  </si>
  <si>
    <t>ПРИМАЊА ОД ПРОДАЈЕ ФИНАНСИЈСКЕ ИМОВИНЕ (5152 + 5162)</t>
  </si>
  <si>
    <t xml:space="preserve">ПРИМАЊА ОД ПРОДАЈЕ ДОМАЋЕ ФИНАНСИЈСКЕ ИМОВИНЕ (од 5153 до 5161) </t>
  </si>
  <si>
    <t>Примања од отплате кредита домаћим пословним банкама</t>
  </si>
  <si>
    <t>ПРИМАЊА ОД ПРОДАЈЕ СТРАНЕ ФИНАНСИЈСКЕ ИМОВИНЕ (од 5163 до 5170)</t>
  </si>
  <si>
    <t>УКУПНИ ПРИХОДИ И ПРИМАЊА (5001 + 5131)</t>
  </si>
  <si>
    <t>ТЕКУЋИ РАСХОДИ И ИЗДАЦИ ЗА НЕФИНАНСИЈСКЕ ИМОВИНЕ (5173 + 5341)</t>
  </si>
  <si>
    <t>ТЕКУЋИ РАСХОДИ (5174 + 5196 + 5241 + 5256 + 5280 + 5293 + 5309 + 5324)</t>
  </si>
  <si>
    <t>РАСХОДИ ЗА ЗАПОСЛЕНЕ (5175 + 5177 + 5181 + 5183 + 5188 + 5190 + 5192 + 5194)</t>
  </si>
  <si>
    <t>ПЛАТЕ, ДОДАЦИ И НАКНАДЕ ЗАПОСЛЕНИХ (ЗАРАДЕ) (5176)</t>
  </si>
  <si>
    <t>СОЦИЈАЛНИ ДОПРИНОСИ НА ТЕРЕТ ПОСЛОДАВЦА (од 5178 до 5180)</t>
  </si>
  <si>
    <t>Допринос за пензијско и инвалидско осигурање</t>
  </si>
  <si>
    <t>НАКНАДЕ У НАТУРИ (5182)</t>
  </si>
  <si>
    <t>СОЦИЈАЛНА ДАВАЊА ЗАПОСЛЕНИМА (од 5184 до 5187)</t>
  </si>
  <si>
    <t>НАКНАДА ТРОШКОВА ЗА ЗАПОСЛЕНЕ (5189)</t>
  </si>
  <si>
    <t>НАГРАДЕ ЗАПОСЛЕНИМА И ОСТАЛИ ПОСЕБНИ РАСХОДИ (5191)</t>
  </si>
  <si>
    <t>ПОСЛАНИЧКИ ДОДАТАК (5193)</t>
  </si>
  <si>
    <t>СУДИЈСКИ ДОДАТАК (5195)</t>
  </si>
  <si>
    <t xml:space="preserve">КОРИШЋЕЊЕ УСЛУГА И РОБА (5197 + 5205 + 5211 + 5220 + 5228 + 5231) </t>
  </si>
  <si>
    <t>СТАЛНИ ТРОШКОВИ (од 5198 до 5204)</t>
  </si>
  <si>
    <t>ТРОШКОВИ ПУТОВАЊА (од 5206 до 5210)</t>
  </si>
  <si>
    <t>УСЛУГЕ ПО УГОВОРУ (од 5212 до 5219)</t>
  </si>
  <si>
    <t>СПЕЦИЈАЛИЗОВАНЕ УСЛУГЕ (од 5221 до 5227)</t>
  </si>
  <si>
    <t>ТЕКУЋЕ ПОПРАВКЕ И ОДРЖАВАЊЕ (5229 + 5230)</t>
  </si>
  <si>
    <t>МАТЕРИЈАЛ (од 5232 до 5240)</t>
  </si>
  <si>
    <t>Материјали за пољопривреду</t>
  </si>
  <si>
    <t>АМОРТИЗАЦИЈА И УПОТРЕБА СРЕДСТАВА ЗА РАД (5242 + 5246 + 5248 + 5250 + 5254)</t>
  </si>
  <si>
    <t>АМОРТИЗАЦИЈА НЕКРЕТНИНА И ОПРЕМЕ (од 5243 до 5245)</t>
  </si>
  <si>
    <t>Амортизација зграда и грађевинскиx објеката</t>
  </si>
  <si>
    <t>АМОРТИЗАЦИЈА КУЛТИВИСАНЕ ИМОВИНЕ (5247)</t>
  </si>
  <si>
    <t>УПОТРЕБА ДРАГОЦЕНОСТИ (5249)</t>
  </si>
  <si>
    <t>УПОТРЕБА ПРИРОДНЕ ИМОВИНЕ (од 5251 до 5253)</t>
  </si>
  <si>
    <t>АМОРТИЗАЦИЈА НЕМАТЕРИЈАЛНЕ ИМОВИНЕ (5255)</t>
  </si>
  <si>
    <t>ОТПЛАТА КАМАТА И ПРАТЕЋИ ТРОШКОВИ ЗАДУЖИВАЊА (5257 + 5267 + 5274 + 5276)</t>
  </si>
  <si>
    <t>ОТПЛАТЕ ДОМАЋИХ КАМАТА (од 5258 до 5266)</t>
  </si>
  <si>
    <t>ОТПЛАТА СТРАНИХ КАМАТА (од 5268 до 5273)</t>
  </si>
  <si>
    <t>ОТПЛАТА КАМАТА ПО ГАРАНЦИЈАМА (5275)</t>
  </si>
  <si>
    <t>ПРАТЕЋИ ТРОШКОВИ ЗАДУЖИВАЊА (од 5277 до 5279)</t>
  </si>
  <si>
    <t>СУБВЕНЦИЈЕ (5281 + 5284 + 5287 + 5290)</t>
  </si>
  <si>
    <t>СУБВЕНЦИЈЕ ЈАВНИМ НЕФИНАНСИЈСКИМ ПРЕДУЗЕЋИМА И ОРГАНИЗАЦИЈАМА (5282 + 5283)</t>
  </si>
  <si>
    <t>СУБВЕНЦИЈЕ ПРИВАТНИМ ФИНАНСИЈСКИМ ИНСТИТУЦИЈАМА (5285 + 5286)</t>
  </si>
  <si>
    <t>СУБВЕНЦИЈЕ ЈАВНИМ ФИНАНСИЈСКИМ ИНСТИТУЦИЈАМА (5288 + 5289)</t>
  </si>
  <si>
    <t>СУБВЕНЦИЈЕ ПРИВАТНИМ ПРЕДУЗЕЋИМА (5291 + 5292)</t>
  </si>
  <si>
    <t>ДОНАЦИЈЕ, ДОТАЦИЈЕ И ТРАНСФЕРИ (5294 + 5297 + 5300 + 5303 + 5306)</t>
  </si>
  <si>
    <t>ДОНАЦИЈЕ СТРАНИМ ВЛАДАМА (5295 + 5296)</t>
  </si>
  <si>
    <t>ДОТАЦИЈЕ МЕЂУНАРОДНИМ ОРГАНИЗАЦИЈАМА (5298 + 5299)</t>
  </si>
  <si>
    <t>ТРАНСФЕРИ ОСТАЛИМ НИВОИМА ВЛАСТИ (5301 + 5302)</t>
  </si>
  <si>
    <t>ДОТАЦИЈЕ ОРГАНИЗАЦИЈАМА ОБАВЕЗНОГ СОЦИЈАЛНОГ ОСИГУРАЊА (5304 + 5305)</t>
  </si>
  <si>
    <t>ОСТАЛЕ ДОТАЦИЈЕ И ТРАНСФЕРИ (5307 + 5308)</t>
  </si>
  <si>
    <t>СОЦИЈАЛНО ОСИГУРАЊЕ И СОЦИЈАЛНА ЗАШТИТА (5310 + 5314)</t>
  </si>
  <si>
    <t>ПРАВА ИЗ СОЦИЈАЛНОГ ОСИГУРАЊА (ОРГАНИЗАЦИЈЕ ОБАВЕЗНОГ СОЦИЈАЛНОГ ОСИГУРАЊА) (од 5311 до 5313)</t>
  </si>
  <si>
    <t>НАКНАДЕ ЗА СОЦИЈАЛНУ ЗАШТИТУ ИЗ БУЏЕТА (од 5315 до 5323)</t>
  </si>
  <si>
    <t>Накнаде из буџета за породиљско одсуство</t>
  </si>
  <si>
    <t>Накнаде из буџета за децу и породицу</t>
  </si>
  <si>
    <t>Накнаде из буџета за случај незапослености</t>
  </si>
  <si>
    <t>Накнаде из буџета за образовање, културу, науку и спорт</t>
  </si>
  <si>
    <t>Накнаде из буџета за становање и живот</t>
  </si>
  <si>
    <t>ОСТАЛИ РАСХОДИ (5325 + 5328 + 5332 + 5334 + 5337 + 5339)</t>
  </si>
  <si>
    <t>ДОТАЦИЈЕ НЕВЛАДИНИМ ОРГАНИЗАЦИЈАМА (5326 + 5327)</t>
  </si>
  <si>
    <t>НОВЧАНЕ КАЗНЕ И ПЕНАЛИ ПО РЕШЕЊУ СУДОВА (5333)</t>
  </si>
  <si>
    <t>НАКНАДА ШТЕТЕ ЗА ПОВРЕДЕ ИЛИ ШТЕТУ НАСТАЛУ УСЛЕД ЕЛЕМЕНТАРНИХ НЕПОГОДА ИЛИ ДРУГИХ ПРИРОДНИХ УЗРОКА (5335 + 5336)</t>
  </si>
  <si>
    <t>НАКНАДА ШТЕТЕ ЗА ПОВРЕДЕ ИЛИ ШТЕТУ НАНЕТУ ОД СТРАНЕ ДРЖАВНИХ ОРГАНА (5338)</t>
  </si>
  <si>
    <t>Накнада штете за повреде или штету нанетих од стране државних органа</t>
  </si>
  <si>
    <t>РАСХОДИ КОЈИ СЕ ФИНАНСИРАЈУ ИЗ СРЕДСТАВА ЗА РЕАЛИЗАЦИЈУ НАЦИОНАЛНОГ ИНВЕСТИЦИОНОГ ПЛАНА (5340)</t>
  </si>
  <si>
    <t>ИЗДАЦИ ЗА НЕФИНАНСИЈСКУ ИМОВИНУ (5342 + 5364 + 5373 + 5376 + 5384)</t>
  </si>
  <si>
    <t>ОСНОВНА СРЕДСТВА (5343 + 5348 + 5358 + 5360 + 5362)</t>
  </si>
  <si>
    <t>ЗГРАДЕ И ГРАЂЕВИНСКИ ОБЈЕКТИ (од 5344 до 5347)</t>
  </si>
  <si>
    <t>МАШИНЕ И ОПРЕМА (од 5349 до 5357)</t>
  </si>
  <si>
    <t>ОСТАЛЕ НЕКРЕТНИНЕ И ОПРЕМА (5359)</t>
  </si>
  <si>
    <t>КУЛТИВИСАНА ИМОВИНА (5361)</t>
  </si>
  <si>
    <t>НЕМАТЕРИЈАЛНА ИМОВИНА (5363)</t>
  </si>
  <si>
    <t>ЗАЛИХЕ (5365 + 5367 + 5371)</t>
  </si>
  <si>
    <t>РОБНЕ РЕЗЕРВЕ (5366)</t>
  </si>
  <si>
    <t>ЗАЛИХЕ ПРОИЗВОДЊЕ (од 5368 до 5370)</t>
  </si>
  <si>
    <t>ЗАЛИХЕ РОБЕ ЗА ДАЉУ ПРОДАЈУ (5372)</t>
  </si>
  <si>
    <t>ДРАГОЦЕНОСТИ (5374)</t>
  </si>
  <si>
    <t>ДРАГОЦЕНОСТИ (5375)</t>
  </si>
  <si>
    <t>ПРИРОДНА ИМОВИНА (5377 + 5379 + 5381)</t>
  </si>
  <si>
    <t>ЗЕМЉИШТЕ (5378)</t>
  </si>
  <si>
    <t>РУДНА БОГАТСТВА (5380)</t>
  </si>
  <si>
    <t>ШУМЕ И ВОДЕ (5382 + 5383)</t>
  </si>
  <si>
    <t>НЕФИНАНСИЈСКА ИМОВИНА КОЈА СЕ ФИНАНСИРА ИЗ СРЕДСТАВА ЗА РЕАЛИЗАЦИЈУ НАЦИОНАЛНОГ ИНВЕСТИЦИОНОГ ПЛАНА (5385)</t>
  </si>
  <si>
    <t>НЕФИНАНСИЈСКА ИМОВИНА КОЈА СЕ ФИНАНСИРА ИЗ СРЕДСТАВА ЗА РЕАЛИЗАЦИЈУ НАЦИОНАЛНОГ ИНВЕСТИЦИОНОГ ПЛАНА (5386)</t>
  </si>
  <si>
    <t>ИЗДАЦИ ЗА ОТПЛАТУ ГЛАВНИЦЕ И НАБАВКУ ФИНАНСИЈСКЕ ИМОВИНЕ (5388 + 5413)</t>
  </si>
  <si>
    <t>ОТПЛАТА ГЛАВНИЦЕ (5389 + 5399 + 5407 + 5409 + 5411)</t>
  </si>
  <si>
    <t>ОТПЛАТА ГЛАВНИЦЕ ДОМАЋИМ КРЕДИТОРИМА (од 5390 до 5398)</t>
  </si>
  <si>
    <t>Отплата главнице на домаће финансијске деривате</t>
  </si>
  <si>
    <t>ОТПЛАТА ГЛАВНИЦЕ СТРАНИМ КРЕДИТОРИМА (од 5400 до 5406)</t>
  </si>
  <si>
    <t>Отплате главнице страним пословним банкама</t>
  </si>
  <si>
    <t>Отплате главнице осталим страним кредиторима</t>
  </si>
  <si>
    <t>ОТПЛАТА ГЛАВНИЦЕ ПО ГАРАНЦИЈАМА (5408)</t>
  </si>
  <si>
    <t>ОТПЛАТА ГЛАВНИЦЕ ЗА ФИНАНСИЈСКИ ЛИЗИНГ (5410)</t>
  </si>
  <si>
    <t>ОТПЛАТА ГАРАНЦИЈА ПО КОМЕРЦИЈАЛНИМ ТРАНСАКЦИЈАМА (5412)</t>
  </si>
  <si>
    <t>НАБАВКА ФИНАНСИЈСКЕ ИМОВИНЕ (5414 + 5424 + 5433)</t>
  </si>
  <si>
    <t>НАБАВКА ДОМАЋЕ ФИНАНСИЈСКЕ ИМОВИНЕ (од 5415 до 5423)</t>
  </si>
  <si>
    <t>НАБАВКА СТРАНЕ ФИНАНСИЈСКЕ ИМОВИНЕ (од 5425 до 5432)</t>
  </si>
  <si>
    <t>НАБАВКА ФИНАНСИЈСКЕ ИМОВИНЕ КОЈА СЕ ФИНАНСИРА ИЗ СРЕДСТАВА ЗА РЕАЛИЗАЦИЈУ НАЦИОНАЛНОГ ИНВЕСТИЦИОНОГ ПЛАНА (5434)</t>
  </si>
  <si>
    <t xml:space="preserve">Набавка финансијске имовине која се финансира из средстава за реализацију националног инвестиционог плана </t>
  </si>
  <si>
    <t>УКУПНИ РАСХОДИ И ИЗДАЦИ (5172 + 5387)</t>
  </si>
  <si>
    <t>ТЕКУЋИ ПРИХОДИ И ПРИМАЊА ОД ПРОДАЈЕ НЕФИНАНСИЈСКЕ ИМОВИНЕ (5001)</t>
  </si>
  <si>
    <t>ТЕКУЋИ РАСХОДИ И ИЗДАЦИ ЗА НЕФИНАНСИЈСКУ ИМОВИНУ (5172)</t>
  </si>
  <si>
    <t>Вишак прихода и примања – буџетски суфицит (5436 – 5437) &gt; 0</t>
  </si>
  <si>
    <t>Мањак прихода и примања – буџетски дефицит (5437 – 5436) &gt; 0</t>
  </si>
  <si>
    <t>ПРИМАЊА ОД ЗАДУЖИВАЊА И ПРОДАЈЕ ФИНАНСИЈСКЕ ИМОВИНЕ (5131)</t>
  </si>
  <si>
    <t>ИЗДАЦИ ЗА ОТПЛАТУ ГЛАВНИЦЕ И НАБАВКУ ФИНАНСИЈСКЕ ИМОВИНЕ (5387)</t>
  </si>
  <si>
    <t>ВИШАК ПРИМАЊА (5440 – 5441) &gt; 0</t>
  </si>
  <si>
    <t>МАЊАК ПРИМАЊА (5441 – 5440) &gt; 0</t>
  </si>
  <si>
    <t>ВИШАК НОВЧАНИХ ПРИЛИВА (5171 - 5435) &gt; 0</t>
  </si>
  <si>
    <t>МАЊАК НОВЧАНИХ ПРИЛИВА (5435 - 5171) &gt; 0</t>
  </si>
  <si>
    <t>Износ планираних прихода и примања</t>
  </si>
  <si>
    <t>Општине / 
града</t>
  </si>
  <si>
    <t>Из донација и помоћи</t>
  </si>
  <si>
    <t>Приходи и примања из буџета</t>
  </si>
  <si>
    <t xml:space="preserve">Износ одобрених апропријација </t>
  </si>
  <si>
    <t>Износ одобрених апропријација</t>
  </si>
  <si>
    <t>III. УТВРЂИВАЊЕ РЕЗУЛТАТА</t>
  </si>
  <si>
    <t>Планирани приходи и примања / расходи и издаци</t>
  </si>
  <si>
    <t>Остварени приходи и и примања / расходи и издаци</t>
  </si>
  <si>
    <t>Лице одговорно за
 попуњавање обрасца</t>
  </si>
  <si>
    <t>Укупно           (од 6 до 11)</t>
  </si>
  <si>
    <t>К9ООСО</t>
  </si>
  <si>
    <t>ОБРАЗАЦ ЗА ПАРТИЦИПАЦИЈУ И РЕФУНДАЦИЈЕ</t>
  </si>
  <si>
    <t>ОЗПР</t>
  </si>
  <si>
    <t>ОБРАЗАЦ БО - ИСПЛАЋЕНА И РЕФУНДИРАНА СРЕДСТВА КОЈА СЕ ОДНОСЕ НА НАКНАДЕ КОЈЕ СЕ ЕВИДЕНТИРАЈУ У ОКВИРУ ГРУПЕ 414100</t>
  </si>
  <si>
    <t>у хиљадама (000) динара</t>
  </si>
  <si>
    <t>Извор финансирања</t>
  </si>
  <si>
    <t>Укупно пренета средства за накнаде</t>
  </si>
  <si>
    <t>Исплате накнада исказаних у обрасцу 5ГО на 414100</t>
  </si>
  <si>
    <t>Исплате накнада  које нису исказане у расходима</t>
  </si>
  <si>
    <t>Укупно исплаћене накнаде</t>
  </si>
  <si>
    <t>УКУПНА СРЕДСТВА (1.1-1.5)</t>
  </si>
  <si>
    <t>1.1</t>
  </si>
  <si>
    <t>РФЗО</t>
  </si>
  <si>
    <t>1.2</t>
  </si>
  <si>
    <t>ФОНД ПИО</t>
  </si>
  <si>
    <t>1.3</t>
  </si>
  <si>
    <t>СЕКРЕТАРИЈАТ ЗА СОЦИЈАЛНУ И ДЕЧИЈУ ЗАШТИТУ</t>
  </si>
  <si>
    <t>1.4</t>
  </si>
  <si>
    <t>ОПШТИНА / ГРАД</t>
  </si>
  <si>
    <t>1.5</t>
  </si>
  <si>
    <t>ОСТАЛО</t>
  </si>
  <si>
    <t>Напомена: Овим обрасцем обухваћена су средства за:</t>
  </si>
  <si>
    <t>* накнаде за боловање преко 30 дана које рефундира РФЗО</t>
  </si>
  <si>
    <t>* накнаде за породиљско одсуство које рефундира Секретаријат за социјалну и дечију заштиту</t>
  </si>
  <si>
    <t>* накнаде за инвалиде II категорије које рефундира Фонд ПИО</t>
  </si>
  <si>
    <t>* накнаде за 35% за трудничко боловање</t>
  </si>
  <si>
    <t>Р.  бр.</t>
  </si>
  <si>
    <t>_________________________________</t>
  </si>
  <si>
    <t>Датум  _________________________</t>
  </si>
  <si>
    <t>Пренета средства за накнаде које нису исказане у приходима (сторниран расход извршен у текућој години)</t>
  </si>
  <si>
    <t>ТР</t>
  </si>
  <si>
    <t>Назив</t>
  </si>
  <si>
    <t>Трансфери за услуге здравствене заштите</t>
  </si>
  <si>
    <t>Трансфери за лекове издате на рецепт</t>
  </si>
  <si>
    <t>Трансфери за помагала издата на налог</t>
  </si>
  <si>
    <t>УКУПНО</t>
  </si>
  <si>
    <t>4=1+2+3</t>
  </si>
  <si>
    <t xml:space="preserve">                 2. У колону 1 - Трансфери за услуге здравствене заштите уноси се износ трансфера за здравствене услуге примарне и стоматолошке здравствене заштите
                     у здравственим установама које имају апотеку у саставу.</t>
  </si>
  <si>
    <t>Лекови издати на рецепт и помагала издата на налог</t>
  </si>
  <si>
    <t>426751 - Лекови на рецепт</t>
  </si>
  <si>
    <t>Напомена: Образац ТР попуњавају само апотеке и здравствене установе које у свом саставу имају апотеку.</t>
  </si>
  <si>
    <t>УКУПНИ ПРИХОДИ И ПРИМАЊА (5001)</t>
  </si>
  <si>
    <t>ТЕКУЋИ ПРИХОДИ И ПРИМАЊА ОД ПРОДАЈЕ НЕФИНАНСИЈСКЕ ИМОВИНЕ (5002)</t>
  </si>
  <si>
    <t>Приходи по основу укупне партиципације и рефундација</t>
  </si>
  <si>
    <t>Приходи по основу партиципације за  лекове издате на рецепт и помагала издатa на налог и рефундација</t>
  </si>
  <si>
    <t>Приходи по основу партиципације за услуге здравствене заштите и рефундација</t>
  </si>
  <si>
    <t>Изаберите филијалу, здравствену установу, упишите датум попуњавања, попуните податке о здравственој установи, попуните обрасцe и податке сачувајте кликом на дугме САЧУВАЈ (назив документа треба да буде шифра установе)</t>
  </si>
  <si>
    <t>781100 - Трансфери између буџетских корисника на истом нивоу (ООСО)</t>
  </si>
  <si>
    <t>7811 iz OZPR</t>
  </si>
  <si>
    <t>u 000 din</t>
  </si>
  <si>
    <t>Naziv ustanove</t>
  </si>
  <si>
    <t>PDV iz K9</t>
  </si>
  <si>
    <t>PDV iz participacije</t>
  </si>
  <si>
    <t>Asignacije</t>
  </si>
  <si>
    <t>Realizovane asignacije iz prethodne godine</t>
  </si>
  <si>
    <t>Odstupanja</t>
  </si>
  <si>
    <t>Matični broj</t>
  </si>
  <si>
    <t>u decimal din</t>
  </si>
  <si>
    <t>u 000 decimal</t>
  </si>
  <si>
    <t>R.Br.</t>
  </si>
  <si>
    <t>RAZLIKA = 4 - 5</t>
  </si>
  <si>
    <t>ZBIR = 2 + 3</t>
  </si>
  <si>
    <t>---&gt;</t>
  </si>
  <si>
    <t>PRERAČUNATI PDV</t>
  </si>
  <si>
    <t>ZBIR = 7 + 8</t>
  </si>
  <si>
    <t>Odstupanje = 9 - 10</t>
  </si>
  <si>
    <t>Obrazloženo odstupanje</t>
  </si>
  <si>
    <t>Konačno odstupanje =  11 - 12 - 13 - 14</t>
  </si>
  <si>
    <t>КРВ 1</t>
  </si>
  <si>
    <t>Трансфери за крв и лабилне продукте од крви</t>
  </si>
  <si>
    <t>781100 - Трансфери за крв и лабилне продукте од крви за осигурана лица Републичког фонда</t>
  </si>
  <si>
    <t>Институт за трансфузију крви Београд</t>
  </si>
  <si>
    <t>Завод за трансфузију крви Нови Сад</t>
  </si>
  <si>
    <t>Завод за трансфузију крви Ниш</t>
  </si>
  <si>
    <t>Остали</t>
  </si>
  <si>
    <t>Укупно</t>
  </si>
  <si>
    <t>426700 - Крв и лабилни продукти од крви</t>
  </si>
  <si>
    <t>Износ</t>
  </si>
  <si>
    <t>781100 - Остварени приходи од здравствених установа из плана мреже по основу продаје крви и лабилних продуката од крви за осигурана лица Републичког фонда</t>
  </si>
  <si>
    <t>Саставио:</t>
  </si>
  <si>
    <t>______________________________</t>
  </si>
  <si>
    <t>Директор здравствене установе:</t>
  </si>
  <si>
    <t>7 = 1+2+3+6</t>
  </si>
  <si>
    <t>ЗУ од којих је набављена крв</t>
  </si>
  <si>
    <t>Остали добављачи</t>
  </si>
  <si>
    <t>Укупно остали</t>
  </si>
  <si>
    <t>ДП</t>
  </si>
  <si>
    <t>Конто</t>
  </si>
  <si>
    <t>421200 - Енергетске услуге</t>
  </si>
  <si>
    <t>426700 - Медицински и лабораторијски материјали</t>
  </si>
  <si>
    <t>Укупно:</t>
  </si>
  <si>
    <t>УКУПНО:</t>
  </si>
  <si>
    <t>075 - Лекови за хемофилију</t>
  </si>
  <si>
    <t>986 - Октреотид и ланреотид</t>
  </si>
  <si>
    <t>КРВ 2а</t>
  </si>
  <si>
    <t>КРВ 2б</t>
  </si>
  <si>
    <t>26</t>
  </si>
  <si>
    <t>27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</si>
  <si>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</si>
  <si>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</si>
  <si>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</si>
  <si>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</si>
  <si>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</si>
  <si>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</si>
  <si>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</si>
  <si>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</si>
  <si>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</si>
  <si>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</si>
  <si>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</si>
  <si>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</si>
  <si>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</si>
  <si>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</si>
  <si>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</si>
  <si>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</si>
  <si>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</si>
  <si>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</si>
  <si>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</si>
  <si>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</si>
  <si>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</si>
  <si>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</si>
  <si>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</si>
  <si>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</si>
  <si>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</si>
  <si>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</si>
  <si>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</si>
  <si>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</si>
  <si>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</si>
  <si>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</si>
  <si>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</si>
  <si>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</si>
  <si>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</si>
  <si>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</si>
  <si>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</si>
  <si>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</si>
  <si>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</si>
  <si>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</si>
  <si>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</si>
  <si>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</si>
  <si>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</si>
  <si>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</si>
  <si>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</si>
  <si>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</si>
  <si>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</si>
  <si>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</si>
  <si>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</si>
  <si>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</si>
  <si>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</si>
  <si>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</si>
  <si>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</si>
  <si>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</si>
  <si>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</si>
  <si>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</si>
  <si>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</si>
  <si>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</si>
  <si>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</si>
  <si>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</si>
  <si>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</si>
  <si>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</si>
  <si>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</si>
  <si>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</si>
  <si>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</si>
  <si>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</si>
  <si>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</si>
  <si>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</si>
  <si>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</si>
  <si>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</si>
  <si>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</si>
  <si>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</si>
  <si>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</si>
  <si>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</si>
  <si>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</si>
  <si>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</si>
  <si>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</si>
  <si>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</si>
  <si>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</si>
  <si>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</si>
  <si>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</si>
  <si>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</si>
  <si>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</si>
  <si>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</si>
  <si>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</si>
  <si>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</si>
  <si>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</si>
  <si>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</si>
  <si>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</si>
  <si>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</si>
  <si>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</si>
  <si>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</si>
  <si>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</si>
  <si>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</si>
  <si>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</si>
  <si>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</si>
  <si>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</si>
  <si>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</si>
  <si>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</si>
  <si>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</si>
  <si>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</si>
  <si>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</si>
  <si>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</si>
  <si>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</si>
  <si>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</si>
  <si>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</si>
  <si>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</si>
  <si>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</si>
  <si>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</si>
  <si>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</si>
  <si>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</si>
  <si>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</si>
  <si>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</si>
  <si>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</si>
  <si>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</si>
  <si>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</si>
  <si>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</si>
  <si>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</si>
  <si>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</si>
  <si>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</si>
  <si>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</si>
  <si>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</si>
  <si>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</si>
  <si>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</si>
  <si>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</si>
  <si>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</si>
  <si>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</si>
  <si>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</si>
  <si>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</si>
  <si>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</si>
  <si>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</si>
  <si>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</si>
  <si>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</si>
  <si>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</si>
  <si>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</si>
  <si>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</si>
  <si>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</si>
  <si>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</si>
  <si>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</si>
  <si>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</si>
  <si>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</si>
  <si>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</si>
  <si>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</si>
  <si>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</si>
  <si>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</si>
  <si>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</si>
  <si>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</si>
  <si>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</si>
  <si>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</si>
  <si>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</si>
  <si>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</si>
  <si>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</si>
  <si>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</si>
  <si>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</si>
  <si>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</si>
  <si>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</si>
  <si>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</si>
  <si>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</si>
  <si>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</si>
  <si>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</si>
  <si>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</si>
  <si>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</si>
  <si>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</si>
  <si>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</si>
  <si>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</si>
  <si>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</si>
  <si>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</si>
  <si>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</si>
  <si>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</si>
  <si>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</si>
  <si>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</si>
  <si>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</si>
  <si>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</si>
  <si>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</si>
  <si>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</si>
  <si>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</si>
  <si>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</si>
  <si>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</si>
  <si>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</si>
  <si>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</si>
  <si>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</si>
  <si>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</si>
  <si>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</si>
  <si>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</si>
  <si>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</si>
  <si>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</si>
  <si>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</si>
  <si>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</si>
  <si>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</si>
  <si>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</si>
  <si>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</si>
  <si>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</si>
  <si>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</si>
  <si>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</si>
  <si>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</si>
  <si>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</si>
  <si>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</si>
  <si>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</si>
  <si>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</si>
  <si>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</si>
  <si>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</si>
  <si>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</si>
  <si>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</si>
  <si>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</si>
  <si>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</si>
  <si>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</si>
  <si>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</si>
  <si>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</si>
  <si>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</si>
  <si>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</si>
  <si>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</si>
  <si>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</si>
  <si>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</si>
  <si>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</si>
  <si>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</si>
  <si>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</si>
  <si>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</si>
  <si>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</si>
  <si>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</si>
  <si>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</si>
  <si>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</si>
  <si>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</si>
  <si>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</si>
  <si>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</si>
  <si>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</si>
  <si>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</si>
  <si>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</si>
  <si>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</si>
  <si>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</si>
  <si>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</si>
  <si>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</si>
  <si>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</si>
  <si>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</si>
  <si>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</si>
  <si>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</si>
  <si>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</si>
  <si>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</si>
  <si>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</si>
  <si>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</si>
  <si>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</si>
  <si>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</si>
  <si>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</si>
  <si>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</si>
  <si>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</si>
  <si>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</si>
  <si>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</si>
  <si>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</si>
  <si>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</si>
  <si>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</si>
  <si>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</si>
  <si>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</si>
  <si>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</si>
  <si>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</si>
  <si>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</si>
  <si>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</si>
  <si>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</si>
  <si>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</si>
  <si>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</si>
  <si>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</si>
  <si>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</si>
  <si>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</si>
  <si>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</si>
  <si>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</si>
  <si>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</si>
  <si>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</si>
  <si>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</si>
  <si>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</si>
  <si>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</si>
  <si>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</si>
  <si>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</si>
  <si>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</si>
  <si>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</si>
  <si>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</si>
  <si>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</si>
  <si>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</si>
  <si>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</si>
  <si>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</si>
  <si>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</si>
  <si>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</si>
  <si>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</si>
  <si>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</si>
  <si>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</si>
  <si>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</si>
  <si>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</si>
  <si>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</si>
  <si>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</si>
  <si>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</si>
  <si>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</si>
  <si>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</si>
  <si>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</si>
  <si>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</si>
  <si>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</si>
  <si>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</si>
  <si>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</si>
  <si>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</si>
  <si>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</si>
  <si>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</si>
  <si>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</si>
  <si>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</si>
  <si>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</si>
  <si>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</si>
  <si>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</si>
  <si>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</si>
  <si>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</si>
  <si>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</si>
  <si>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</si>
  <si>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</si>
  <si>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</si>
  <si>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</si>
  <si>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</si>
  <si>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</si>
  <si>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</si>
  <si>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</si>
  <si>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</si>
  <si>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Напомена 1: Средства за КПП 076 и за испоручену крв за осигурана лица Републичког фонда приликом пружања услуга ван уговорене накнаде</t>
  </si>
  <si>
    <t>Напомена 2: Уз образац Крв 1 здравствена установа треба да достави и обавештење на које се установе и у ком износу односи податак исказан у колонама 4 и 5</t>
  </si>
  <si>
    <t>081 - Пејсмејкери и електроде</t>
  </si>
  <si>
    <t>082 - Стентови</t>
  </si>
  <si>
    <t>083 - Графтови</t>
  </si>
  <si>
    <t>084 - Остали уградни материјал</t>
  </si>
  <si>
    <t>079 - Уградни материјал у кардиохирургији</t>
  </si>
  <si>
    <t>077 - Уградни материјал у ортопедији</t>
  </si>
  <si>
    <t xml:space="preserve">078 - Имплантати у ортопедији </t>
  </si>
  <si>
    <t>ПОРЕЗИ, ОБАВЕЗНЕ ТАКСЕ, КАЗНЕ, ПЕНАЛИ И КАМАТЕ (од 5329 до 5331)</t>
  </si>
  <si>
    <t>Новчане казне, пенали и камате</t>
  </si>
  <si>
    <t>920 - Лекови ван листе лекова за лечење ретких урођених болести метаболизма</t>
  </si>
  <si>
    <t>926 - Лекови ван листе лекова за лечење ретких тумора</t>
  </si>
  <si>
    <t>927 - Лекови за лечење хередитарног ангиоедема</t>
  </si>
  <si>
    <t>07V -  Варијабилни део накнаде по основу ДСГ учинка и показатеља квалитета</t>
  </si>
  <si>
    <t>922 - Трансплантација срца</t>
  </si>
  <si>
    <t>925 - Механичка екстракција тромба</t>
  </si>
  <si>
    <t>958 - Лекови ван листе лекова</t>
  </si>
  <si>
    <t>961 - Трансплантације бубрега</t>
  </si>
  <si>
    <t>962 - Трансплантације јетре</t>
  </si>
  <si>
    <t>963 - Трансплантације костне сржи</t>
  </si>
  <si>
    <t>980 - Ендоваскуларно лечење интракранијалних анеуризми</t>
  </si>
  <si>
    <t>994 - Перкутана вертебропластика</t>
  </si>
  <si>
    <t>Отплата главнице умањена за дисконт на домаће хартије од вредности, изузев акција</t>
  </si>
  <si>
    <t>Отплата главнице умањена за дисконт на хартије од вредности, изузев акција, емитоване на иностраном финансијском тржишту</t>
  </si>
  <si>
    <t>Приход од Фонда ПИО</t>
  </si>
  <si>
    <t>10=6+7+8+9</t>
  </si>
  <si>
    <t>Приход од Фонда СОВО</t>
  </si>
  <si>
    <t>423100 - Комуналне услуге</t>
  </si>
  <si>
    <r>
      <t xml:space="preserve">930 - </t>
    </r>
    <r>
      <rPr>
        <i/>
        <sz val="10"/>
        <rFont val="Arial"/>
        <family val="2"/>
      </rPr>
      <t>Off label</t>
    </r>
    <r>
      <rPr>
        <sz val="10"/>
        <rFont val="Arial"/>
        <family val="2"/>
      </rPr>
      <t xml:space="preserve"> лекови</t>
    </r>
  </si>
  <si>
    <t>100201001 ДЗ БАЧКА ТОПОЛА</t>
  </si>
  <si>
    <t>100201002 ДЗ МАЛИ ИЂОШ</t>
  </si>
  <si>
    <t>100201004 ЗЈЗ СУБОТИЦА</t>
  </si>
  <si>
    <t>100201005 АП СУБОТИЦА</t>
  </si>
  <si>
    <t>100201006 ДЗ СУБОТИЦА</t>
  </si>
  <si>
    <t>100201007 ОБ СУБОТИЦА</t>
  </si>
  <si>
    <t>100202001 ДЗ ЖИТИШТЕ</t>
  </si>
  <si>
    <t>100202003 ДЗ НОВИ БЕЧЕЈ</t>
  </si>
  <si>
    <t>100202004 ДЗ СЕЧАЊ</t>
  </si>
  <si>
    <t>100202005 ДЗ СРПСКА ЦРЊА</t>
  </si>
  <si>
    <t>100202007 СБ ЗА РЕХАБИЛИТАЦИЈУ РУСАНДА, МЕЛЕНЦИ</t>
  </si>
  <si>
    <t>100202008 СБ ЗА ПЛУЋНЕ БОЛЕСТИ ЗРЕЊАНИН</t>
  </si>
  <si>
    <t>100202009 ЗЈЗ ЗРЕЊАНИН</t>
  </si>
  <si>
    <t>100202010 АП ЗРЕЊАНИН</t>
  </si>
  <si>
    <t>100202011 ДЗ ЗРЕЊАНИН</t>
  </si>
  <si>
    <t>100202012 ОБ ЗРЕЊАНИН</t>
  </si>
  <si>
    <t>100203001 ДЗ АДА</t>
  </si>
  <si>
    <t>100203002 ДЗ КАЊИЖА</t>
  </si>
  <si>
    <t>100203003 ДЗ НОВИ КНЕЖЕВАЦ</t>
  </si>
  <si>
    <t>100203004 ДЗ ЧОКА</t>
  </si>
  <si>
    <t>100203007 СБ НОВИ КНЕЖЕВАЦ</t>
  </si>
  <si>
    <t>100203008 СБ ЗА РЕХАБИЛИТАЦИЈУ БАЊА КАЊИЖА</t>
  </si>
  <si>
    <t>100203009 ЗЈЗ КИКИНДА</t>
  </si>
  <si>
    <t>100203010 АП КИКИНДА</t>
  </si>
  <si>
    <t>100203011 ДЗ КИКИНДА</t>
  </si>
  <si>
    <t>100203012 OБ КИКИНДА</t>
  </si>
  <si>
    <t>100203013 ДЗ СЕНТА</t>
  </si>
  <si>
    <t>100203014 ОБ СЕНТА</t>
  </si>
  <si>
    <t>100203015 АП СЕНТА</t>
  </si>
  <si>
    <t>100204001 ДЗ АЛИБУНАР</t>
  </si>
  <si>
    <t>100204002 ДЗ БЕЛА ЦРКВА</t>
  </si>
  <si>
    <t>100204003 ДЗ КОВАЧИЦА</t>
  </si>
  <si>
    <t>100204004 ДЗ КОВИН</t>
  </si>
  <si>
    <t>100204005 ДЗ ОПОВО</t>
  </si>
  <si>
    <t>100204006 ДЗ ПЛАНДИШТЕ</t>
  </si>
  <si>
    <t>100204009 СБ ЗА ПЛУЋНЕ БОЛЕСТИ БЕЛА ЦРКВА</t>
  </si>
  <si>
    <t>100204010 СБ ЗА ПСИХИЈАТРИЈСКЕ БОЛЕСТИ ВРШАЦ</t>
  </si>
  <si>
    <t>100204011 СБ ЗА ПСИХИЈАТРИЈСКЕ БОЛЕСТИ КОВИН</t>
  </si>
  <si>
    <t>100204012 ЗЈЗ ПАНЧЕВО</t>
  </si>
  <si>
    <t>100204013 АП ПАНЧЕВО</t>
  </si>
  <si>
    <t>100204014 АП ВРШАЦ</t>
  </si>
  <si>
    <t>100204015 ДЗ ВРШАЦ</t>
  </si>
  <si>
    <t>100204016 ОБ ВРШАЦ</t>
  </si>
  <si>
    <t>100204017 ДЗ ПАНЧЕВО</t>
  </si>
  <si>
    <t>100204018 ОБ ПАНЧЕВО</t>
  </si>
  <si>
    <t>100205001 ДЗ АПАТИН</t>
  </si>
  <si>
    <t>100205002 ДЗ КУЛА</t>
  </si>
  <si>
    <t>100205003 ДЗ ОЏАЦИ</t>
  </si>
  <si>
    <t>100205005 ЗЈЗ СОМБОР</t>
  </si>
  <si>
    <t>100205006 АП СОМБОР</t>
  </si>
  <si>
    <t>100205007 ДЗ СОМБОР</t>
  </si>
  <si>
    <t>100205008 ОБ СОМБОР</t>
  </si>
  <si>
    <t>100205009 СБ ЗА РЕХАБИЛИТАЦИЈУ ЈУНАКОВИЋ АПАТИН</t>
  </si>
  <si>
    <t>100206001 ДЗ БАЧ</t>
  </si>
  <si>
    <t>100206002 ДЗ БАЧКА ПАЛАНКА</t>
  </si>
  <si>
    <t>100206003 ДЗ БАЧКИ ПЕТРОВАЦ</t>
  </si>
  <si>
    <t>100206004 ДЗ БЕОЧИН</t>
  </si>
  <si>
    <t>100206005 ДЗ БЕЧЕЈ</t>
  </si>
  <si>
    <t>100206006 ДЗ ЖАБАЉ</t>
  </si>
  <si>
    <t>100206007 ДЗ СРБОБРАН</t>
  </si>
  <si>
    <t>100206008 ДЗ ТЕМЕРИН</t>
  </si>
  <si>
    <t>100206009 ДЗ ТИТЕЛ</t>
  </si>
  <si>
    <t>100206010 ДЗ НОВИ САД</t>
  </si>
  <si>
    <t>100206012 ЗАВОД ЗА ТРАНСФУЗИЈУ КРВИ ВОЈВОДИНЕ</t>
  </si>
  <si>
    <t>100206013 СБ ЗА РЕУМАТСКЕ БОЛЕСТИ НОВИ САД</t>
  </si>
  <si>
    <t>100206014 ИЗЈЗ ВОЈВОДИНЕ</t>
  </si>
  <si>
    <t>100206015 ИНСТИТУТ ЗА ОНКОЛОГИЈУ ВОЈВОДИНЕ</t>
  </si>
  <si>
    <t>100206016 ИНСТИТУТ ЗА ПЛУЋНЕ БОЛЕСТИ ВОЈВОДИНЕ</t>
  </si>
  <si>
    <t>100206017 ИКВБ ВОЈВОДИНЕ</t>
  </si>
  <si>
    <t>100206018 ИНСТИТУТ ЗА ЗЗ ДЕЦЕ И ОМЛАДИНЕ ВОЈВОДИНЕ</t>
  </si>
  <si>
    <t>100206021 ЗЗЗ РАДНИКА НОВИ САД</t>
  </si>
  <si>
    <t>100206022 ЗЗЗ СТУДЕНАТА НОВИ САД</t>
  </si>
  <si>
    <t>100206023 ПАСТЕРОВ ЗАВОД НОВИ САД</t>
  </si>
  <si>
    <t>100206024 АП НОВИ САД</t>
  </si>
  <si>
    <t>100206026 ДЗ ВРБАС</t>
  </si>
  <si>
    <t>100206027 ОБ ВРБАС</t>
  </si>
  <si>
    <t>100206028 АП ВРБАС</t>
  </si>
  <si>
    <t>100206029 ВМЦ НОВИ САД</t>
  </si>
  <si>
    <t>100207001 ДЗ ИНЂИЈА</t>
  </si>
  <si>
    <t>100207002 ДЗ ПЕЋИНЦИ</t>
  </si>
  <si>
    <t>100207003 ДЗ РУМА</t>
  </si>
  <si>
    <t>100207004 ДЗ СТАРА ПАЗОВА</t>
  </si>
  <si>
    <t>100207005 ДЗ ШИД</t>
  </si>
  <si>
    <t>100207007 СБ СТАРИ СЛАНКАМЕН</t>
  </si>
  <si>
    <t>100207008 ЗЈЗ СРЕМСКА МИТРОВИЦА</t>
  </si>
  <si>
    <t>100207009 СБ ЗА РЕХАБИЛИТАЦИЈУ ТЕРМАЛ ВРДНИК</t>
  </si>
  <si>
    <t>100207010 АП СРЕМСКА МИТРОВИЦА</t>
  </si>
  <si>
    <t>100207011 ДЗ ИРИГ</t>
  </si>
  <si>
    <t>100207012 ДЗ СРЕМСКА МИТРОВИЦА</t>
  </si>
  <si>
    <t>100207013 ОБ СРЕМСКА МИТРОВИЦА</t>
  </si>
  <si>
    <t>100208001 ДЗ БОГАТИЋ</t>
  </si>
  <si>
    <t>100208002 ДЗ ЉУБОВИЈА</t>
  </si>
  <si>
    <t>100208005 СБ ЗА РЕХАБИЛИТАЦИЈУ БАЊА КОВИЉАЧА</t>
  </si>
  <si>
    <t>100208006 ЗЈЗ ШАБАЦ</t>
  </si>
  <si>
    <t>100208007 АУ ЛОЗНИЦА</t>
  </si>
  <si>
    <t>100208008 АП ШАБАЦ</t>
  </si>
  <si>
    <t>100208011 ДЗ ВЛАДИМИРЦИ</t>
  </si>
  <si>
    <t>100208012 ДЗ КОЦЕЉЕВА</t>
  </si>
  <si>
    <t>100208014 ДЗ КРУПАЊ</t>
  </si>
  <si>
    <t>100208015 ДЗ МАЛИ ЗВОРНИК</t>
  </si>
  <si>
    <t>100208017 ЗЦ ЛОЗНИЦА</t>
  </si>
  <si>
    <t>100209001 ДЗ УБ</t>
  </si>
  <si>
    <t>100209003 АП ВАЉЕВО</t>
  </si>
  <si>
    <t>100209004 ДЗ ЛАЈКОВАЦ</t>
  </si>
  <si>
    <t>100209005 ЗЈЗ ВАЉЕВО</t>
  </si>
  <si>
    <t>100209008 ДЗ ОСЕЧИНА</t>
  </si>
  <si>
    <t>100209009 ДЗ ЉИГ</t>
  </si>
  <si>
    <t>100209010 ДЗ МИОНИЦА</t>
  </si>
  <si>
    <t>100209012 ЗЦ ВАЉЕВО</t>
  </si>
  <si>
    <t>100210002 ОБ СМЕДЕРЕВСКА ПАЛАНКА</t>
  </si>
  <si>
    <t>100210003 АП СМЕДЕРЕВСКА ПАЛАНКА</t>
  </si>
  <si>
    <t>100210004 АП СМЕДЕРЕВО</t>
  </si>
  <si>
    <t>100210005 ДЗ ВЕЛИКА ПЛАНА</t>
  </si>
  <si>
    <t>100210006 ДЗ СМЕДЕРЕВСКА ПАЛАНКА</t>
  </si>
  <si>
    <t>100210007 АУ ВЕЛИКА ПЛАНА</t>
  </si>
  <si>
    <t>100211001 ДЗ ВЕЛИКО ГРАДИШТЕ</t>
  </si>
  <si>
    <t>100211002 ДЗ ЖАГУБИЦА</t>
  </si>
  <si>
    <t>100211005 ЗЈЗ ПОЖАРЕВАЦ</t>
  </si>
  <si>
    <t>100211006 АП ПОЖАРЕВАЦ</t>
  </si>
  <si>
    <t>100211007 ДЗ ЖАБАРИ</t>
  </si>
  <si>
    <t>100211008 ДЗ ГОЛУБАЦ</t>
  </si>
  <si>
    <t>100211009 ДЗ КУЧЕВО</t>
  </si>
  <si>
    <t>100211010 ДЗ МАЛО ЦРНИЋЕ</t>
  </si>
  <si>
    <t>100211011 ДЗ ПОЖАРЕВАЦ</t>
  </si>
  <si>
    <t>100211012 OБ ПОЖАРЕВАЦ</t>
  </si>
  <si>
    <t>100211013 ДЗ ПЕТРОВАЦ НА МЛАВИ</t>
  </si>
  <si>
    <t>100211014 ОБ ПЕТРОВАЦ НА МЛАВИ</t>
  </si>
  <si>
    <t>100212001 ДЗ КРАГУЈЕВАЦ</t>
  </si>
  <si>
    <t>100212002 ДЗ БАТОЧИНА</t>
  </si>
  <si>
    <t>100212003 ДЗ КНИЋ</t>
  </si>
  <si>
    <t>100212004 ДЗ ЛАПОВО</t>
  </si>
  <si>
    <t>100212005 ДЗ РАЧА</t>
  </si>
  <si>
    <t>100212006 ДЗ ТОПОЛА</t>
  </si>
  <si>
    <t>100212007 ЗЦ АРАНЂЕЛОВАЦ</t>
  </si>
  <si>
    <t>100212008 ЗАВОД ЗА ДЕНТАЛНУ МЕДИЦИНУ КРАГУЈЕВАЦ</t>
  </si>
  <si>
    <t>100212009 СБ ЗА РЕХАБИЛИТАЦИЈУ БУКОВИЧКА БАЊА</t>
  </si>
  <si>
    <t>100212010 УНИВЕРЗИТЕТСКИ КЛИНИЧКИ ЦЕНТАР КРАГУЈЕВАЦ</t>
  </si>
  <si>
    <t>100212011 ИЗЈЗ КРАГУЈЕВАЦ</t>
  </si>
  <si>
    <t>100212012 АП КРАГУЈЕВАЦ</t>
  </si>
  <si>
    <t>100212013 АП АРАНЂЕЛОВАЦ</t>
  </si>
  <si>
    <t>100212014 ЗАВОД ЗА УРГЕНТНУ МЕДИЦИНУ КРАГУЈЕВАЦ</t>
  </si>
  <si>
    <t>100213001 ДЗ ДЕСПОТОВАЦ</t>
  </si>
  <si>
    <t>100213002 ДЗ СВИЛАЈНАЦ</t>
  </si>
  <si>
    <t>100213005 ЗЈЗ ЋУПРИЈА</t>
  </si>
  <si>
    <t>100213007 ДЗ РЕКОВАЦ</t>
  </si>
  <si>
    <t>100213008 ДЗ ЈАГОДИНА</t>
  </si>
  <si>
    <t>100213009 ОБ ЈАГОДИНА</t>
  </si>
  <si>
    <t>100213010 АП ЈАГОДИНА</t>
  </si>
  <si>
    <t>100213011 ДЗ ЋУПРИЈА</t>
  </si>
  <si>
    <t>100213012 ОБ ЋУПРИЈА</t>
  </si>
  <si>
    <t>100213014 ДЗ ПАРАЋИН</t>
  </si>
  <si>
    <t>100213015 АП ПАРАЋИН</t>
  </si>
  <si>
    <t>100213016 ОБ ПАРАЋИН</t>
  </si>
  <si>
    <t>100214002 ЗЦ НЕГОТИН</t>
  </si>
  <si>
    <t>100214003 ЗЦ КЛАДОВО</t>
  </si>
  <si>
    <t>100214005 АУ БОР</t>
  </si>
  <si>
    <t>100214006 ДЗ МАЈДАНПЕК</t>
  </si>
  <si>
    <t>100214007 ОБ МАЈДАНПЕК</t>
  </si>
  <si>
    <t>100215001 ДЗ БОЉЕВАЦ</t>
  </si>
  <si>
    <t>100215002 ЗЦ КЊАЖЕВАЦ</t>
  </si>
  <si>
    <t>100215003 ЗЦ ЗАЈЕЧАР</t>
  </si>
  <si>
    <t>100215004 СБ ЗА РЕХАБИЛИТАЦИЈУ ГАМЗИГРАД</t>
  </si>
  <si>
    <t>100215005 ЗЈЗ ЗАЈЕЧАР</t>
  </si>
  <si>
    <t>100215006 АП ЗАЈЕЧАР</t>
  </si>
  <si>
    <t>100216001 ЗЦ УЖИЦЕ</t>
  </si>
  <si>
    <t>100216003 СБ ЗЛАТИБОР, ЧАЈЕТИНА</t>
  </si>
  <si>
    <t>100216004 ЗЈЗ УЖИЦЕ</t>
  </si>
  <si>
    <t>100216005 АП УЖИЦЕ</t>
  </si>
  <si>
    <t>100217003 СБ ЗА РЕХАБИЛИТАЦИЈУ ИВАЊИЦА</t>
  </si>
  <si>
    <t>100217004 ЗЈЗ ЧАЧАК</t>
  </si>
  <si>
    <t>100217005 АП ЧАЧАК</t>
  </si>
  <si>
    <t>100217006 АП ГОРЊИ МИЛАНОВАЦ</t>
  </si>
  <si>
    <t>100217009 ДЗ ЧАЧАК</t>
  </si>
  <si>
    <t>100217010 ДЗ ИВАЊИЦА</t>
  </si>
  <si>
    <t>100217011 ДЗ ЛУЧАНИ</t>
  </si>
  <si>
    <t>100217012 ОБ ЧАЧАК</t>
  </si>
  <si>
    <t>100218001 ДЗ РАШКА</t>
  </si>
  <si>
    <t>100218004 ЗЈЗ КРАЉЕВО</t>
  </si>
  <si>
    <t>100218005 СБ НОВИ ПАЗАР</t>
  </si>
  <si>
    <t>100218006 СБ ЗА ЛЕЧЕЊЕ И РХ МЕРКУР, ВРЊАЧКА БАЊА</t>
  </si>
  <si>
    <t>100218007 СБ ЗА РЕХАБИЛИТАЦИЈУ АГЕНС, МАТАРУШКА БАЊА</t>
  </si>
  <si>
    <t>100218008 АУ КРАЉЕВО</t>
  </si>
  <si>
    <t>100218009 ДЗ ТУТИН</t>
  </si>
  <si>
    <t>100218010 ДЗ ВРЊАЧКА БАЊА</t>
  </si>
  <si>
    <t>100218011 СБ ЗА ИНТЕРНЕ БОЛЕСТИ ВРЊАЧКА БАЊА</t>
  </si>
  <si>
    <t>100218012 ДЗ НОВИ ПАЗАР</t>
  </si>
  <si>
    <t>100218013 ОБ НОВИ ПАЗАР</t>
  </si>
  <si>
    <t>100218014 ДЗ КРАЉЕВО</t>
  </si>
  <si>
    <t>100218015 ОБ КРАЉЕВО</t>
  </si>
  <si>
    <t>100218016 ЗЈЗ НОВИ ПАЗАР</t>
  </si>
  <si>
    <t>100218017 АУ НОВИ ПАЗАР</t>
  </si>
  <si>
    <t>100219001 ДЗ ТРСТЕНИК</t>
  </si>
  <si>
    <t>100219003 СБ ЗА РЕХАБИЛИТАЦИЈУ РИБАРСКА БАЊА</t>
  </si>
  <si>
    <t>100219004 ЗЈЗ КРУШЕВАЦ</t>
  </si>
  <si>
    <t>100219005 АУ КРУШЕВАЦ</t>
  </si>
  <si>
    <t>100219006 ДЗ БРУС</t>
  </si>
  <si>
    <t>100219007 ДЗ АЛЕКСАНДРОВАЦ</t>
  </si>
  <si>
    <t>100219008 ДЗ ЋИЋЕВАЦ</t>
  </si>
  <si>
    <t>100219009 ДЗ ВАРВАРИН</t>
  </si>
  <si>
    <t>100219012 ОБ КРУШЕВАЦ</t>
  </si>
  <si>
    <t>100219013 ДЗ КРУШЕВАЦ</t>
  </si>
  <si>
    <t>100220001 ДЗ ГАЏИН ХАН</t>
  </si>
  <si>
    <t>100220002 ДЗ ДОЉЕВАЦ</t>
  </si>
  <si>
    <t>100220003 ДЗ СВРЉИГ</t>
  </si>
  <si>
    <t>100220004 ДЗ СОКОБАЊА</t>
  </si>
  <si>
    <t>100220005 ДЗ НИШ</t>
  </si>
  <si>
    <t>100220006 ДЗ МЕРОШИНА</t>
  </si>
  <si>
    <t>100220007 ДЗ РАЖАЊ</t>
  </si>
  <si>
    <t>100220009 СБ ГОРЊА ТОПОНИЦА</t>
  </si>
  <si>
    <t>100220010 СБ ЗА НЕСПЕЦИФИЧНЕ ПЛУЋНЕ БОЛЕСТИ СОКОБАЊА</t>
  </si>
  <si>
    <t>100220011 СБ ЗА ПЛУЋНЕ  БОЛЕСТИ ОЗРЕН, СОКОБАЊА</t>
  </si>
  <si>
    <t>100220012 ЗАВОД ЗА УРГЕНТНУ МЕДИЦИНУ НИШ</t>
  </si>
  <si>
    <t>100220013 ЗЗЗ РАДНИКА НИШ</t>
  </si>
  <si>
    <t>100220014 ЗЗЗ СТУДЕНАТА НИШ</t>
  </si>
  <si>
    <t>100220015 ЗАВОД ЗА ПЛУЋНЕ БОЛЕСТИ И ТУБЕРКУЛОЗУ НИШ</t>
  </si>
  <si>
    <t>100220016 ЗАВОД ЗА ТРАНСФУЗИЈУ КРВИ НИШ</t>
  </si>
  <si>
    <t>100220017 ЗАВОД ЗА СУДСКУ МЕДИЦИНУ НИШ</t>
  </si>
  <si>
    <t>100220018 ИНСТИТУТ ЗА ЛЕЧЕЊЕ И РХ НИШКА БАЊА</t>
  </si>
  <si>
    <t>100220019 УНИВЕРЗИТЕТСКИ КЛИНИЧКИ ЦЕНТАР НИШ</t>
  </si>
  <si>
    <t>100220020 КЛИНИКА ЗА ДЕНТАЛНУ МЕДИЦИНУ НИШ</t>
  </si>
  <si>
    <t>100220021 ИЗЈЗ НИШ</t>
  </si>
  <si>
    <t>100220022 АУ НИШ</t>
  </si>
  <si>
    <t>100220024 ВОЈНА БОЛНИЦА НИШ</t>
  </si>
  <si>
    <t>100220028 ЗЦ АЛЕКСИНАЦ</t>
  </si>
  <si>
    <t>100221001 ДЗ КУРШУМЛИЈА</t>
  </si>
  <si>
    <t>100221002 ДЗ БЛАЦЕ</t>
  </si>
  <si>
    <t>100221005 АП ПРОКУПЉЕ</t>
  </si>
  <si>
    <t>100221006 ДЗ ЖИТОРАЂА</t>
  </si>
  <si>
    <t>100221009 ЗЦ ПРОКУПЉЕ</t>
  </si>
  <si>
    <t>100222001 ДЗ БЕЛА ПАЛАНКА</t>
  </si>
  <si>
    <t>100222003 ЗЈЗ ПИРОТ</t>
  </si>
  <si>
    <t>100222004 АП ПИРОТ</t>
  </si>
  <si>
    <t>100222005 ДЗ БАБУШНИЦА</t>
  </si>
  <si>
    <t>100222006 ДЗ ДИМИТРОВГРАД</t>
  </si>
  <si>
    <t>100222007 ДЗ ПИРОТ</t>
  </si>
  <si>
    <t>100222008 ОБ ПИРОТ</t>
  </si>
  <si>
    <t>100223001 ДЗ БОЈНИК</t>
  </si>
  <si>
    <t>100223003 ЗЈЗ ЛЕСКОВАЦ</t>
  </si>
  <si>
    <t>100223004 АП ЛЕСКОВАЦ</t>
  </si>
  <si>
    <t>100223005 ДЗ ЛЕБАНЕ</t>
  </si>
  <si>
    <t>100223006 СБ ЗА РЕХАБИЛИТАЦИЈУ ГЕЈЗЕР, СИЈАРИНСКА БАЊА</t>
  </si>
  <si>
    <t>100223007 ДЗ ВЛАСОТИНЦЕ</t>
  </si>
  <si>
    <t>100223008 ДЗ ЛЕСКОВАЦ</t>
  </si>
  <si>
    <t>100223009 ОБ ЛЕСКОВАЦ</t>
  </si>
  <si>
    <t>100223010 ДЗ МЕДВЕЂА</t>
  </si>
  <si>
    <t>100224001 ЗЦ ВРАЊЕ</t>
  </si>
  <si>
    <t>100224002 ЗЦ СУРДУЛИЦА</t>
  </si>
  <si>
    <t>100224003 СБ ЗА ПЛУЋНЕ БОЛЕСТИ СУРДУЛИЦА</t>
  </si>
  <si>
    <t>100224004 СБ ЗА РЕХАБИЛИТАЦИЈУ БУЈАНОВАЧКА БАЊА</t>
  </si>
  <si>
    <t>100224005 СБ ЗА РЕХАБИЛИТАЦИЈУ ВРАЊСКА БАЊА</t>
  </si>
  <si>
    <t>100224006 ЗЈЗ ВРАЊЕ</t>
  </si>
  <si>
    <t>100224007 АП ВРАЊЕ</t>
  </si>
  <si>
    <t>100224008 ДЗ ВЛАДИЧИН ХАН</t>
  </si>
  <si>
    <t>100224009 ДЗ БУЈАНОВАЦ</t>
  </si>
  <si>
    <t>100224010 ДЗ БОСИЛЕГРАД</t>
  </si>
  <si>
    <t>100224011 АП БУЈАНОВАЦ</t>
  </si>
  <si>
    <t>100224012 ДЗ ПРЕШЕВО</t>
  </si>
  <si>
    <t>100224013 ДЗ ТРГОВИШТЕ</t>
  </si>
  <si>
    <t>100225001 ДЗ ГРАЧАНИЦА</t>
  </si>
  <si>
    <t>100225002 ДЗ ДОЊА ГУШТЕРИЦА</t>
  </si>
  <si>
    <t>100225003 ДЗ КОСОВО ПОЉЕ</t>
  </si>
  <si>
    <t>100225004 ДЗ ОБИЛИЋ</t>
  </si>
  <si>
    <t>100225005 ДЗ ШТРПЦЕ</t>
  </si>
  <si>
    <t>100225006 КБЦ ПРИШТИНА</t>
  </si>
  <si>
    <t>100225008 ЗЦ ПРИЗРЕН</t>
  </si>
  <si>
    <t>100225009 ДЗ ПРИШТИНА</t>
  </si>
  <si>
    <t>100225010 ДЗ ДРАГАШ</t>
  </si>
  <si>
    <t>100225012 ДЗ ИСТОК</t>
  </si>
  <si>
    <t>100225013 ЗЦ ПЕЋ</t>
  </si>
  <si>
    <t>100225014 СБ ЗА ПЛУЋНЕ БОЛЕСТИ ПЕЋ</t>
  </si>
  <si>
    <t>100225015 ЗЦ ЂАКОВИЦА</t>
  </si>
  <si>
    <t>100225016 АУ ПЕЋ</t>
  </si>
  <si>
    <t>100225017 ЗАВОД ЗА СПЕЦ. РЕХАБИЛИТАЦИЈУ ИСТОК</t>
  </si>
  <si>
    <t>100225018 АУ ПРИШТИНА</t>
  </si>
  <si>
    <t>100228001 ДЗ ЗВЕЧАН</t>
  </si>
  <si>
    <t>100228004 ЗЈЗ К. МИТРОВИЦА</t>
  </si>
  <si>
    <t>100228005 ДЗ ЗУБИН ПОТОК</t>
  </si>
  <si>
    <t>100228006 КБЦ К.МИТРОВИЦА</t>
  </si>
  <si>
    <t>100228007 АУ К.МИТРОВИЦА</t>
  </si>
  <si>
    <t>100229002 ЗЦ ГЊИЛАНЕ</t>
  </si>
  <si>
    <t>100229003 АУ ГЊИЛАНЕ</t>
  </si>
  <si>
    <t>100230001 ДЗ БАРАЈЕВО</t>
  </si>
  <si>
    <t>100230002 ДЗ ВОЖДОВАЦ</t>
  </si>
  <si>
    <t>100230003 ДЗ ВРАЧАР</t>
  </si>
  <si>
    <t>100230004 ДЗ ГРОЦКА</t>
  </si>
  <si>
    <t>100230005 ДЗ ЗВЕЗДАРА</t>
  </si>
  <si>
    <t>100230006 ДЗ ЗЕМУН</t>
  </si>
  <si>
    <t>100230007 ДЗ ЛАЗАРЕВАЦ</t>
  </si>
  <si>
    <t>100230008 ДЗ МЛАДЕНОВАЦ</t>
  </si>
  <si>
    <t>100230009 ДЗ НОВИ БЕОГРАД</t>
  </si>
  <si>
    <t>100230010 ДЗ ОБРЕНОВАЦ</t>
  </si>
  <si>
    <t>100230011 ДЗ ПАЛИЛУЛА</t>
  </si>
  <si>
    <t>100230012 ДЗ РАКОВИЦА</t>
  </si>
  <si>
    <t>100230013 ДЗ САВСКИ ВЕНАЦ</t>
  </si>
  <si>
    <t>100230014 ДЗ СОПОТ</t>
  </si>
  <si>
    <t>100230015 ДЗ СТАРИ ГРАД</t>
  </si>
  <si>
    <t>100230016 ДЗ ЧУКАРИЦА</t>
  </si>
  <si>
    <t>100230017 СБ ЗА ИНТЕРНЕ БОЛЕСТИ МЛАДЕНОВАЦ</t>
  </si>
  <si>
    <t>100230018 СБ ЗА ЦЕРЕБРАЛНУ ПАРАЛИЗУ БГД</t>
  </si>
  <si>
    <t>100230019 ИНСТИТУТ ЗА НЕОНАТОЛОГИЈУ БГД</t>
  </si>
  <si>
    <t>100230020 СБ СВЕТИ САВА БГД</t>
  </si>
  <si>
    <t>100230021 ЗАВОД ЗА УРГЕНТНУ МЕДИЦИНУ БГД</t>
  </si>
  <si>
    <t>100230022 ГЗ ЗА КОЖНЕ И ВЕНЕРИЧНЕ БОЛЕСТИ БГД</t>
  </si>
  <si>
    <t>100230023 ГЗ ЗА ГЕРОНТОЛОГИЈУ БГД</t>
  </si>
  <si>
    <t>100230024 ГЗЈЗ БЕОГРАД</t>
  </si>
  <si>
    <t>100230025 ГЗ ЗА ПЛУЋНЕ БОЛЕСТИ БГД</t>
  </si>
  <si>
    <t>100230026 СБ ЗА ИНТЕРНЕ БОЛЕСТИ ЛАЗАРЕВАЦ</t>
  </si>
  <si>
    <t>100230027 ЗЗЗ СТУДЕНАТА БЕОГРАД</t>
  </si>
  <si>
    <t>100230028 ЗЗЗ РАДНИКА МУП БЕОГРАД</t>
  </si>
  <si>
    <t>100230029 ЗАВОД ЗА БИОЦИДЕ И МЕДИЦИНСКУ ЕКОЛОГИЈУ</t>
  </si>
  <si>
    <t>100230030 СБ ЗА РЕХАБИЛИТАЦИЈУ И ОРТ ПРОТЕТИКУ БГД</t>
  </si>
  <si>
    <t>100230031 ИНСТИТУТ ЗА ТРАНСФУЗИЈУ КРВИ СРБИЈЕ</t>
  </si>
  <si>
    <t>100230032 СБ ЗА БОЛЕСТИ ЗАВИСНОСТИ БГД</t>
  </si>
  <si>
    <t>100230033 ЗАВОД ЗА ГОВОРНУ ПАТОЛОГИЈУ БГД</t>
  </si>
  <si>
    <t>100230034 ИНСТИТУТ ЗА ОРТОПЕДИЈУ БАЊИЦА</t>
  </si>
  <si>
    <t>100230035 КЛИНИКА ДР ЛАЗА ЛАЗАРЕВИЋ БГД</t>
  </si>
  <si>
    <t>100230036 ИКВБ ДЕДИЊЕ</t>
  </si>
  <si>
    <t>100230037 ИНСТИТУТ ЗА ЗЗ МАЈКЕ И ДЕТЕТА СРБИЈЕ</t>
  </si>
  <si>
    <t>100230038 ИНСТИТУТ ЗА МЕНТАЛНО ЗДРАВЉЕ</t>
  </si>
  <si>
    <t>100230039 ИНСТИТУТ ЗА ОНКОЛОГИЈУ И РАДИОЛОГИЈУ СРБИЈЕ</t>
  </si>
  <si>
    <t>100230040 ИНСТИТУТ ЗА РЕУМАТОЛОГИЈУ БГД</t>
  </si>
  <si>
    <t>100230041 ИНСТИТУТ ЗА РЕХАБИЛИТАЦИЈУ БЕОГРАД</t>
  </si>
  <si>
    <t>100230042 КЛИНИКА ЗА РЕХАБИЛИТАЦИЈУ ДР М. ЗОТОВИЋ</t>
  </si>
  <si>
    <t>100230043 КЛИНИКА ЗА НЕУРОЛОГИЈУ ЗА ДЕЦУ И ОМЛАДИНУ</t>
  </si>
  <si>
    <t>100230044 УНИВЕРЗИТЕТСКА ДЕЧЈА КЛИНИКА БГД</t>
  </si>
  <si>
    <t>100230045 ГАК НАРОДНИ ФРОНТ</t>
  </si>
  <si>
    <t>100230047 КБЦ БЕЖАНИЈСКА КОСА</t>
  </si>
  <si>
    <t>100230048 КБЦ ДР ДРАГИША МИШОВИЋ ДЕДИЊЕ</t>
  </si>
  <si>
    <t>100230049 КБЦ ЗЕМУН</t>
  </si>
  <si>
    <t>100230050 КБЦ ЗВЕЗДАРА</t>
  </si>
  <si>
    <t>100230051 УНИВЕРЗИТЕТСКИ КЛИНИЧКИ ЦЕНТАР СРБИЈЕ</t>
  </si>
  <si>
    <t>100230052 АПОТЕКА БЕОГРАД</t>
  </si>
  <si>
    <t>100230053 ИЗЈЗ СРБИЈЕ - БАТУТ</t>
  </si>
  <si>
    <t>100230054 ИНСТИТУТ ТОРЛАК</t>
  </si>
  <si>
    <t>100230055 ВМА БЕОГРАД</t>
  </si>
  <si>
    <t>100230057 ИНСТИТУТ ЗА МЕДИЦИНУ РАДА СРБИЈЕ</t>
  </si>
  <si>
    <t>100230059 ДЗ СУРЧИН</t>
  </si>
  <si>
    <t>100312001 ЗЗЗ РАДНИКА КРАГУЈЕВАЦ</t>
  </si>
  <si>
    <t>012 - Лекови на рецепт</t>
  </si>
  <si>
    <t>013 - Помагала у апотекама</t>
  </si>
  <si>
    <t>020 - Амбулантно-поликлиничке услуге у РХ</t>
  </si>
  <si>
    <t>021 - Стационарна рехабилитација у РХ</t>
  </si>
  <si>
    <t>062 - Лекови у ЗУ - примарна ЗЗ</t>
  </si>
  <si>
    <t>05E - Остали директни и индиректни трошкови - стоматолошка ЗЗ</t>
  </si>
  <si>
    <t>071 - Лекови у ЗУ - секундарна и терцијарна ЗЗ</t>
  </si>
  <si>
    <t>064 - Санитетски и медицински потрошни материјал - примарна ЗЗ</t>
  </si>
  <si>
    <t>065 - Реагенси - примарна ЗЗ</t>
  </si>
  <si>
    <t>06C - Енергенти у ЗУ - примарна ЗЗ</t>
  </si>
  <si>
    <t>06E - Накнада за материјалне и остале трошкове - примарна ЗЗ</t>
  </si>
  <si>
    <t>073 - Цитостатици са Листе лекова</t>
  </si>
  <si>
    <t>076 - Крв и лабилни продукти од крви</t>
  </si>
  <si>
    <t>07C - Енергенти у ЗУ - секундарна и терцијарна ЗЗ</t>
  </si>
  <si>
    <t>07D - Исхрана болесника - секундарна и терцијарна ЗЗ</t>
  </si>
  <si>
    <t>423600 - Услуге за домаћинство и угоститељство</t>
  </si>
  <si>
    <t>07E -  Накнада за материјалне и остале трошкове - секундарна и терцијарна ЗЗ</t>
  </si>
  <si>
    <t>085 - Санитетски и медицински потрошни материјал - секундарна и терцијарна ЗЗ</t>
  </si>
  <si>
    <t>086 - Реагенси - секундарна и терцијарна ЗЗ</t>
  </si>
  <si>
    <t>087 - Лекови ван Листе лекова - секундарна и терцијарна ЗЗ</t>
  </si>
  <si>
    <t>919 - Медицински гасови - примарна ЗЗ</t>
  </si>
  <si>
    <t>931 - Медицински гасови - секундарна и терцијарна ЗЗ</t>
  </si>
  <si>
    <t>080 - Дијализни материјал</t>
  </si>
  <si>
    <t>981 - Дијeтетски производи за оболеле од фенилкетонурије и гликогенозе</t>
  </si>
  <si>
    <t>074 - Лекови са Ц Листе лекова</t>
  </si>
  <si>
    <t>АС</t>
  </si>
  <si>
    <t>07V-30 - Лекови у ЗУ - варијабилни</t>
  </si>
  <si>
    <t>07V-31 - Санитетски и медицински потрошни материјал - варијабини</t>
  </si>
  <si>
    <t>07V-32 - Енергенти - варијабилни</t>
  </si>
  <si>
    <t>07V-33 - Накнада за материјалне и остале трошкове - варијабилни</t>
  </si>
  <si>
    <t>07V-35 - Реагенси - варијабилни</t>
  </si>
  <si>
    <t>100206020 УНИВЕРЗИТЕТСКИ КЛИНИЧКИ ЦЕНТАР ВОЈВОДИНЕ</t>
  </si>
  <si>
    <t>100201001 Дом здравља "Др Јанош Хаџи", Бачка Топола</t>
  </si>
  <si>
    <t>100201002 Дом здравља "Др Мартон Шандор", Мали Иђош</t>
  </si>
  <si>
    <t>100201004 Завод за јавно здравље Суботица</t>
  </si>
  <si>
    <t>100201005 Апотека Суботица</t>
  </si>
  <si>
    <t>100201006 Дом здравља Суботица</t>
  </si>
  <si>
    <t>100201007 Општа болница Суботица</t>
  </si>
  <si>
    <t>100202001 Дом здравља  Житиште</t>
  </si>
  <si>
    <t>100202003 Дом здравља Нови Бечеј</t>
  </si>
  <si>
    <t>100202004 Дом здравља Сечањ</t>
  </si>
  <si>
    <t>100202005 Дом здравља Нова Црња</t>
  </si>
  <si>
    <t>100202007 Специјална болница "Русанда" Меленци</t>
  </si>
  <si>
    <t>100202008 Специјална болница за плућне болести "Др Васа Савић", Зрењанин</t>
  </si>
  <si>
    <t>100202009 Завод за јавно здравље Зрењанин</t>
  </si>
  <si>
    <t>100202010 Апотека Зрењанин</t>
  </si>
  <si>
    <t>100202011 Дом здравља "Др Бошко Вребалов" Зрењанин</t>
  </si>
  <si>
    <t>100202012 Општа болница "Ђ. Јовановић" Зрењанин</t>
  </si>
  <si>
    <t>100203001 Дом здравља Ада</t>
  </si>
  <si>
    <t>100203002 Дом здравља Кањижа</t>
  </si>
  <si>
    <t>100203003 Дом здравља Нови Кнежевац</t>
  </si>
  <si>
    <t>100203004 Дом здравља Чока</t>
  </si>
  <si>
    <t>100203007 Специјална болница "Свети Врачеви", Нови Кнежевац</t>
  </si>
  <si>
    <t>100203008 Специјална болница за рехабилитацију " Бања Кањижа "</t>
  </si>
  <si>
    <t>100203009 Завод за јавно здравље Кикинда</t>
  </si>
  <si>
    <t>100203010 Апотека Кикинда</t>
  </si>
  <si>
    <t>100203011 Дом здравља Кикинда</t>
  </si>
  <si>
    <t>100203012 Општа болница Кикинда</t>
  </si>
  <si>
    <t>100203013 Дом здравља Сента</t>
  </si>
  <si>
    <t>100203014 Општа болница Сента</t>
  </si>
  <si>
    <t>100203015 Апотека Сента</t>
  </si>
  <si>
    <t>100204001 Дом здравља Алибунар</t>
  </si>
  <si>
    <t>100204002 Дом здравља Бела Црква</t>
  </si>
  <si>
    <t>100204003 Дом здравља Ковачица</t>
  </si>
  <si>
    <t>100204004 Дом здравља "Ковин", Ковин</t>
  </si>
  <si>
    <t>100204005 Дом здравља Опово</t>
  </si>
  <si>
    <t>100204006 Дом здравља "1.Октобар", Пландиште</t>
  </si>
  <si>
    <t>100204009 Специјална болница за плућне болести "Др Будислав Бабић" Бела Црква</t>
  </si>
  <si>
    <t>100204010 Специјална болница за психијатријске болести "Др Славољуб Бакаловић" Вршац</t>
  </si>
  <si>
    <t>100204011 Неуропсихијатријска болница "Ковин", Ковин</t>
  </si>
  <si>
    <t>100204012 Завод за јавно здравље Панчево</t>
  </si>
  <si>
    <t>100204014 Апотека Вршац</t>
  </si>
  <si>
    <t>100204015 Дом здравља Вршац</t>
  </si>
  <si>
    <t>100204016 Општа болница Вршац</t>
  </si>
  <si>
    <t>100204017 Дом здравља Панчево</t>
  </si>
  <si>
    <t>100204018 Општа болница Панчево</t>
  </si>
  <si>
    <t>100205001 Дом здравља Апатин</t>
  </si>
  <si>
    <t>100205002 Дом здравља Кула</t>
  </si>
  <si>
    <t>100205003 Дом здравља "Каменко Гагрчин", Оџаци</t>
  </si>
  <si>
    <t>100205005 Завод за јавно здравље Сомбор</t>
  </si>
  <si>
    <t>100205006 Апотека Сомбор</t>
  </si>
  <si>
    <t>100205007 Дом здравља "Др Ђорђе Лазић" Сомбор</t>
  </si>
  <si>
    <t>100205008 Општа болница "Др Радивој Симоновић" Сомбор</t>
  </si>
  <si>
    <t>100205009 Специјална болница за рехабилитацију"Јунаковић"Апатин</t>
  </si>
  <si>
    <t>100206001 Дом здравља Бач</t>
  </si>
  <si>
    <t>100206002 Дом здравља "Др Младен Стојановић", Бачка Паланка</t>
  </si>
  <si>
    <t>100206003 Дом здравља Бачки Петровац</t>
  </si>
  <si>
    <t>100206004 Дом здравља "Др Душан Савић-Дода" Беочин</t>
  </si>
  <si>
    <t>100206005 Дом здравља Бечеј</t>
  </si>
  <si>
    <t>100206006 Дом здравља Жабаљ</t>
  </si>
  <si>
    <t>100206007 Дом здравља "Др Ђорђе Бастић", Србобран</t>
  </si>
  <si>
    <t>100206008 Дом здравља Темерин</t>
  </si>
  <si>
    <t>100206009 Дом здравља Тител</t>
  </si>
  <si>
    <t>100206010 Дом здравља "Нови Сад"</t>
  </si>
  <si>
    <t>100206012 Завод за трансфузију крви Војводине</t>
  </si>
  <si>
    <t>100206013 Специјална болница за реуматске болести Нови Сад</t>
  </si>
  <si>
    <t>100206014 Институт за јавно здравље Војводине</t>
  </si>
  <si>
    <t>100206015 Институт за онкологију  Војводине, Сремска Каменица</t>
  </si>
  <si>
    <t>100206016 Институт за плућне болести Војводине, Сремска Каменица</t>
  </si>
  <si>
    <t>100206017 Институт за кардиоваскуларне болести Војводине, Сремска Каменица</t>
  </si>
  <si>
    <t>100206018 Институт за здравствену заштиту деце и омладине Војводине, Нови Сад</t>
  </si>
  <si>
    <t>100206019 Клиника за стоматологију Војводине, Нови Сад</t>
  </si>
  <si>
    <t>100206021 Завод за здравствену заштиту радника Нови Сад</t>
  </si>
  <si>
    <t>100206022 Завод за здравствену заштиту студената Нови Сад</t>
  </si>
  <si>
    <t>100206023 Пастеров завод Нови Сад</t>
  </si>
  <si>
    <t>100206024 Апотека Нови Сад</t>
  </si>
  <si>
    <t>100206026 Дом здравља "Вељко Влаховић" Врбас</t>
  </si>
  <si>
    <t>100206027 Општа болница "Врбас" Врбас</t>
  </si>
  <si>
    <t>100206028 Апотека Врбас</t>
  </si>
  <si>
    <t>100206029 Војномедицински центар Нови Сад</t>
  </si>
  <si>
    <t>100207001 Дом здравља "Милорад Мика Павловић", Инђија</t>
  </si>
  <si>
    <t>100207002 Дом здравља "Др Драган Фундук", Пећинци</t>
  </si>
  <si>
    <t>100207003 Дом здравља Рума</t>
  </si>
  <si>
    <t>100207004 Дом здравља "Јован Јовановић-Змај", Стара Пазова</t>
  </si>
  <si>
    <t>100207005 Дом здравља Шид</t>
  </si>
  <si>
    <t>100207007 Специјална болница "Др Боривоје Гњатић"</t>
  </si>
  <si>
    <t>100207008 Завод за јавно здравље Сремска Митровица</t>
  </si>
  <si>
    <t>100207009 Специјална болница за рехабилитацију Термал Врдник</t>
  </si>
  <si>
    <t>100207010 Апотека Сремска Митровица</t>
  </si>
  <si>
    <t>100207011 Дом здравља Ириг</t>
  </si>
  <si>
    <t>100207012 Дом здравља Сремска Митровица</t>
  </si>
  <si>
    <t>100207013 Општа болница Сремска Митровица</t>
  </si>
  <si>
    <t>100208001 Дом здравља Богатић</t>
  </si>
  <si>
    <t>100208002 Дом здравља Љубовија</t>
  </si>
  <si>
    <t>100208005 Специјална болница за рехабилитацију Бања Ковиљача</t>
  </si>
  <si>
    <t>100208006 Завод за јавно здравље Шабац</t>
  </si>
  <si>
    <t>100208007 Здравствена установа "Апотека Лозница"</t>
  </si>
  <si>
    <t>100208011 Дом здравља Владимирци</t>
  </si>
  <si>
    <t>100208012 Дом здравља "Др Даринка Лукић" Коцељева</t>
  </si>
  <si>
    <t>100208014 Дом здравља Крупањ</t>
  </si>
  <si>
    <t>100208015 Дом здравља Мали Зворник</t>
  </si>
  <si>
    <t>100208017 Здравствени центар Лозница</t>
  </si>
  <si>
    <t>100209001 Дом здравља Уб</t>
  </si>
  <si>
    <t>100209003 Здравствена  установа  Апотека Ваљево</t>
  </si>
  <si>
    <t>100209004 Дом здравља Лајковац</t>
  </si>
  <si>
    <t>100209005 Завод за јавно здравље Ваљево</t>
  </si>
  <si>
    <t>100209008 Дом здравља Осечина</t>
  </si>
  <si>
    <t>100209009 Дом здравља Љиг</t>
  </si>
  <si>
    <t>100209010 Дом здравља Мионица</t>
  </si>
  <si>
    <t>100209012 Здравствени центар Ваљево</t>
  </si>
  <si>
    <t>100210002 Општа болница "Стефан Високи", Смедеревска Паланка</t>
  </si>
  <si>
    <t>100210003 СЗУ Апотека Здравље</t>
  </si>
  <si>
    <t>100210004 Апотека Смедерево</t>
  </si>
  <si>
    <t>100210005 Дом здравља Велика Плана</t>
  </si>
  <si>
    <t>100210006 Дом здравља Смедеревска Паланка</t>
  </si>
  <si>
    <t>100210007 Апотека "Медица" Велика Плана</t>
  </si>
  <si>
    <t>100211001 Дом здравља Велико Градиште</t>
  </si>
  <si>
    <t>100211002 Дом здравља Жагубица</t>
  </si>
  <si>
    <t>100211005 Завод за јавно здравље Пожаревац</t>
  </si>
  <si>
    <t>100211006 Здравствена установа Апотека Пожаревац</t>
  </si>
  <si>
    <t>100211007 Дом здравља Жабари</t>
  </si>
  <si>
    <t>100211008 Дом здравља Голубац</t>
  </si>
  <si>
    <t>100211009 Дом здравља Кучево</t>
  </si>
  <si>
    <t>100211010 Дом здравља Мало Црниће</t>
  </si>
  <si>
    <t>100211011 Дом здравља Пожаревац</t>
  </si>
  <si>
    <t>100211012 Општа болница Пожаревац</t>
  </si>
  <si>
    <t>100211013 Дом здравља Петровац на Млави</t>
  </si>
  <si>
    <t>100211014 Општа болница Петровац на Млави</t>
  </si>
  <si>
    <t>100212001 Дом здравља Крагујевац</t>
  </si>
  <si>
    <t>100212002 Дом здравља Баточина</t>
  </si>
  <si>
    <t>100212003 Дом здравља "Даница и Коста Шамановић", Кнић</t>
  </si>
  <si>
    <t>100212004 Дом здравља Лапово</t>
  </si>
  <si>
    <t>100212005 Дом здравља "Милоје Хаџић - Шуле", Рача</t>
  </si>
  <si>
    <t>100212006 Дом здравља "Свети Ђорђе", Топола</t>
  </si>
  <si>
    <t>100212007 Здравствени центар Аранђеловац</t>
  </si>
  <si>
    <t>100212009 Специјална болница за рехабилитацију Буковицка бања Аранђеловац</t>
  </si>
  <si>
    <t>100212011 Институт за јавно здравље Крагујевац</t>
  </si>
  <si>
    <t>100212012 Апотека Крагујевац</t>
  </si>
  <si>
    <t>100212013 Апотека "Шумадија" Аранђеловац</t>
  </si>
  <si>
    <t>100213001 Дом здравља Деспотовац</t>
  </si>
  <si>
    <t>100213002 Дом здравља Свилајнац</t>
  </si>
  <si>
    <t>100213005 Завод за јавно здравље Ћуприја "Поморавље"</t>
  </si>
  <si>
    <t>100213007 Дом здравља Рековац</t>
  </si>
  <si>
    <t>100213008 Дом здравља Јагодина</t>
  </si>
  <si>
    <t>100213009 Општа болница Јагодина</t>
  </si>
  <si>
    <t>100213010 Здравствена установа апотека Јагодина</t>
  </si>
  <si>
    <t>100213011 Дом здравља Ћуприја</t>
  </si>
  <si>
    <t>100213012 Општа болница Ћуприја</t>
  </si>
  <si>
    <t>100213014 Дом здравља Параћин</t>
  </si>
  <si>
    <t>100213015 Апотека Параћин</t>
  </si>
  <si>
    <t>100213016 Општа болница Параћин</t>
  </si>
  <si>
    <t>100214002 Здравствени центар Неготин</t>
  </si>
  <si>
    <t>100214003 Здравствени центар Кладово</t>
  </si>
  <si>
    <t>100214006 Дом здравља Др Верољуб Цакић Мајданпек</t>
  </si>
  <si>
    <t>100214007 Општа болница Мајданпек</t>
  </si>
  <si>
    <t>100215001 Дом здравља Бољевац</t>
  </si>
  <si>
    <t>100215002 Здравствени центар Књажевац</t>
  </si>
  <si>
    <t>100215003 Здравствени центар Зајечар</t>
  </si>
  <si>
    <t>100215004 Специјална болница за рехабилитацију Гамзиград</t>
  </si>
  <si>
    <t>100215005 Завод за јавно здравље "Тимок" Зајечар</t>
  </si>
  <si>
    <t>100215006 Апотека Зајечар</t>
  </si>
  <si>
    <t>100216001 Здравствени центар Ужице</t>
  </si>
  <si>
    <t>100216003 Спец. болница за болести штитасте жлезде и болести метаболизма "Златибор"</t>
  </si>
  <si>
    <t>100216004 Завод за јавно здравље Ужице</t>
  </si>
  <si>
    <t>100216005 Апотека Ужице</t>
  </si>
  <si>
    <t>100217003 Специјална болница за рехабилитацију Ивањица</t>
  </si>
  <si>
    <t>100217004 Завод за јавно здравље Чачак</t>
  </si>
  <si>
    <t>100217005 Апотека Чачак</t>
  </si>
  <si>
    <t>100217009 Дом здравља "Чачак", Чачак</t>
  </si>
  <si>
    <t>100217010 Дом здравља Ивањица</t>
  </si>
  <si>
    <t>100217011 Дом здравља Лучани</t>
  </si>
  <si>
    <t>100217012 Општа болница Чачак</t>
  </si>
  <si>
    <t>100218001 Дом здравља Рашка</t>
  </si>
  <si>
    <t>100218004 Завод за јавно здравље Краљево</t>
  </si>
  <si>
    <t>100218005 Специјална болница "Новопазарска Бања"</t>
  </si>
  <si>
    <t>100218006 Завод за специјалну рехабилитацију Врњачка Бања</t>
  </si>
  <si>
    <t>100218007 Специјална болница за рехабилитацију "Агенс" Матарушка Бања</t>
  </si>
  <si>
    <t>100218008 Апотека Краљево</t>
  </si>
  <si>
    <t>100218009 Дом здравља Тутин</t>
  </si>
  <si>
    <t>100218010 Дом здравља Врњачка Бања</t>
  </si>
  <si>
    <t>100218011 Специјална болница за интерне болести Врњачка Бања</t>
  </si>
  <si>
    <t>100218012 Дом здравља Нови Пазар</t>
  </si>
  <si>
    <t>100218013 Општа болница Нови Пазар</t>
  </si>
  <si>
    <t>100218014 Дом здравља Краљево</t>
  </si>
  <si>
    <t>100218015 Општа болница Студеница Краљево</t>
  </si>
  <si>
    <t>100218016 Завод за јавно здравље Нови Пазар</t>
  </si>
  <si>
    <t>100218017 Апотекарска установа Нови Пазар</t>
  </si>
  <si>
    <t>100219001 Дом здравља "Др Сава Станојевић", Трстеник</t>
  </si>
  <si>
    <t>100219003 Специјална болница за рехабилитацију "Рибарска Бања"</t>
  </si>
  <si>
    <t>100219004 Завод за јавно здравље Крушевац</t>
  </si>
  <si>
    <t>100219005 Апотека Крушевац</t>
  </si>
  <si>
    <t>100219006 Дом здравља Брус</t>
  </si>
  <si>
    <t>100219007 Дом здравља "Др Добривоје Гер Поповић", Александровац</t>
  </si>
  <si>
    <t>100219008 Дом здравља Ћићевац</t>
  </si>
  <si>
    <t>100219009 Дом здравља "Др Властимир Годић" Варварин</t>
  </si>
  <si>
    <t>100219012 Општа болница Крушевац</t>
  </si>
  <si>
    <t>100219013 Дом здравља Крушевац</t>
  </si>
  <si>
    <t>100220001 Дом здравља Гаџин Хан</t>
  </si>
  <si>
    <t>100220002 Дом здравља Дољевац</t>
  </si>
  <si>
    <t>100220003 Дом здравља "Др Љубинко Ђорђевић", Сврљиг</t>
  </si>
  <si>
    <t>100220004 Дом здравља Соко Бања</t>
  </si>
  <si>
    <t>100220005 Дом здравља Ниш</t>
  </si>
  <si>
    <t>100220006 Дом здравља Мерошина</t>
  </si>
  <si>
    <t>100220007 Дом здравља Ражањ</t>
  </si>
  <si>
    <t>100220009 Специјална псхијатријска болница "Горња Топоница"</t>
  </si>
  <si>
    <t>100220010 Специјална болница за неспец. плућне болести "Сокобања"</t>
  </si>
  <si>
    <t>100220011 Специјална болница за плућне болести Озрен, Сокобања</t>
  </si>
  <si>
    <t>100220013 Завод за здравствену заштиту радника Ниш</t>
  </si>
  <si>
    <t>100220014 Завод за здравствену заштиту студената Ниш</t>
  </si>
  <si>
    <t>100220015 Завод за плућне болести и туберкулозу Ниш</t>
  </si>
  <si>
    <t xml:space="preserve">100220016 Завод за трансфузију крви </t>
  </si>
  <si>
    <t>100220017 Завод за судску медицину Ниш</t>
  </si>
  <si>
    <t>100220018 Институт за лечење и рехабилитацију Нишка Бања, Ниш</t>
  </si>
  <si>
    <t>100220021 Институт за јавно здравље Ниш</t>
  </si>
  <si>
    <t>100220022 Апотека Ниш</t>
  </si>
  <si>
    <t>100220024 Војна болница Ниш</t>
  </si>
  <si>
    <t>100220028 Здравствени центар Алексинац</t>
  </si>
  <si>
    <t>100221001 Дом здравља Куршумлија</t>
  </si>
  <si>
    <t>100221002 Дом здравља Блаце</t>
  </si>
  <si>
    <t>100221005 Аптоека Прокупље</t>
  </si>
  <si>
    <t>100221006 Дом здравља Житорађа</t>
  </si>
  <si>
    <t>100221009 Здравствени центар Прокупље</t>
  </si>
  <si>
    <t>100222001 Дом здравља Бела Паланка</t>
  </si>
  <si>
    <t>100222003 Завод за јавно здравље Пирот</t>
  </si>
  <si>
    <t>100222004 Апотека Пирот</t>
  </si>
  <si>
    <t>100222005 Дом здравља "Др Јован Ристић", Бабушница</t>
  </si>
  <si>
    <t>100222006 Дом здравља Димитровград</t>
  </si>
  <si>
    <t>100222007 Дом здравља Пирот</t>
  </si>
  <si>
    <t>100222008 Општа болница Пирот</t>
  </si>
  <si>
    <t>100223001 Дом здравља Бојник</t>
  </si>
  <si>
    <t>100223003 Завод за јавно здравље Лесковац</t>
  </si>
  <si>
    <t>100223004 Апотека Лесковац</t>
  </si>
  <si>
    <t>100223005 Дом здравља Лебане</t>
  </si>
  <si>
    <t>100223006 Специјална болница за рехабилаитацију Гејзер, Сијаринска Бања</t>
  </si>
  <si>
    <t>100223007 Дом здравља Власотинце</t>
  </si>
  <si>
    <t>100223008 Дом здравља Лесковац</t>
  </si>
  <si>
    <t>100223009 Општа болница Лесковац</t>
  </si>
  <si>
    <t>100223010 Дом здравља Медвеђа</t>
  </si>
  <si>
    <t>100224001 Здравствени центар Врање</t>
  </si>
  <si>
    <t>100224002 Здравствени центар Сурдулица</t>
  </si>
  <si>
    <t>100224003 Специјална болница  за плућне болести и туберкулозу Сурдулица</t>
  </si>
  <si>
    <t>100224004 Специјална болница за рехабилаитацију Бујановац, Бујановачка Бања</t>
  </si>
  <si>
    <t>100224005 Специјална болница за рехабилитацију Врањска Бања</t>
  </si>
  <si>
    <t>100224006 Завод за јавно здравње Врање</t>
  </si>
  <si>
    <t>100224007 Апотека Врање</t>
  </si>
  <si>
    <t>100224008 Дом здравља Владичин Хан</t>
  </si>
  <si>
    <t>100224009 Дом здравља Бујановац</t>
  </si>
  <si>
    <t>100224010 Дом Здравља Босилеград</t>
  </si>
  <si>
    <t>100224011 Апотека Бујановац</t>
  </si>
  <si>
    <t>100224012 Дом здравља Прешево</t>
  </si>
  <si>
    <t>100224013 Дом здравља Трговиште</t>
  </si>
  <si>
    <t>100225001 Дом зравља Грачаница</t>
  </si>
  <si>
    <t>100225002 Дом здравља Доња Гуштерица</t>
  </si>
  <si>
    <t>100225003 Дом Здравља Косово Поље</t>
  </si>
  <si>
    <t>100225004 Дом здравља Обилић</t>
  </si>
  <si>
    <t>100225005 ДомЗдравља Штрпце</t>
  </si>
  <si>
    <t>100225006 Клиничко болнички центар Приштина</t>
  </si>
  <si>
    <t>100225008 Здравствени центар Призрен</t>
  </si>
  <si>
    <t>100225009 Дом здравља Приштина</t>
  </si>
  <si>
    <t>100225010 Дом здравља Драгаш</t>
  </si>
  <si>
    <t>100225012 Дом здравља Исток</t>
  </si>
  <si>
    <t>100225013 Здравствени центар Пећ</t>
  </si>
  <si>
    <t>100225014 Специјална болница за плућне болести Пећ</t>
  </si>
  <si>
    <t>100225015 Здравствени центар Ђаковица</t>
  </si>
  <si>
    <t>100225016 Апотекарса установа Пећ</t>
  </si>
  <si>
    <t>100225017 Завод за специјализовану рехабилитацију Исток</t>
  </si>
  <si>
    <t>100225018 Апотекарска установа Приштина</t>
  </si>
  <si>
    <t>100228001 Дом здравља Звечан</t>
  </si>
  <si>
    <t>100228004 Завод за јавно здравње - Приштина</t>
  </si>
  <si>
    <t>100228005 Дом здравља Зубин Поток</t>
  </si>
  <si>
    <t>100228006 Клиничко болнички центар Косовска Митровица</t>
  </si>
  <si>
    <t>100228007 Апотекарска установа Косовска Митровица</t>
  </si>
  <si>
    <t>100229002 Здравствени центар Гњилане</t>
  </si>
  <si>
    <t>100229003 Апотекарска установа Гњилане</t>
  </si>
  <si>
    <t>100230001 Дом здравља "Др Милорад Влајковић" Барајево</t>
  </si>
  <si>
    <t>100230002 Дом здравља Вождовац</t>
  </si>
  <si>
    <t>100230003 Дом здравља Врачар</t>
  </si>
  <si>
    <t>100230004 Дом здравља Гроцка</t>
  </si>
  <si>
    <t>100230005 Дом здравља "Звездара"</t>
  </si>
  <si>
    <t>100230006 Дом здравља Земун</t>
  </si>
  <si>
    <t>100230007 Дом здравља "Др Ђорђе Ковачевић", Лазаревац</t>
  </si>
  <si>
    <t>100230008 Дом здравља Младеновац</t>
  </si>
  <si>
    <t>100230009 Дом здравља Нови Београд</t>
  </si>
  <si>
    <t>100230010 Дом здравља Обреновац</t>
  </si>
  <si>
    <t>100230011 Дом здравља "Др Милутин Ивковић", Палилула</t>
  </si>
  <si>
    <t>100230012 Дом здравља Раковица</t>
  </si>
  <si>
    <t>100230013 Дом здравља Савски Венац</t>
  </si>
  <si>
    <t>100230014 Дом здравља Сопот</t>
  </si>
  <si>
    <t>100230015 Дом здравља Стари Град, Београд</t>
  </si>
  <si>
    <t>100230016 Дом здравља " Др Симо Милошевић", Чукарица</t>
  </si>
  <si>
    <t>100230017 Специјална болница за интерне болести Младеновац</t>
  </si>
  <si>
    <t>100230018 Спец. болница за церебралну парализу и развојну неурологију, Београд</t>
  </si>
  <si>
    <t>100230019 Институт за неонатологију, Београд</t>
  </si>
  <si>
    <t>100230020 Спец. болница за цереброваскуларна обољења "Свети Сава" Београд</t>
  </si>
  <si>
    <t>100230022 Градски завод за кожне и венеричне болести Београд</t>
  </si>
  <si>
    <t>100230023 Градски завод за геронтологију и палијативно збрињавање, Београд</t>
  </si>
  <si>
    <t>100230024 Градски завод за јавно здравље Београд</t>
  </si>
  <si>
    <t>100230025 Градски завод за антитуберкулозну заштиту и болести плућа Београд</t>
  </si>
  <si>
    <t>100230026 Завод за ендемску нефропатију, Лазаревац</t>
  </si>
  <si>
    <t>100230027 Завод за здравствену заштиту студената, Београд</t>
  </si>
  <si>
    <t>100230028 Завод за здравствену заштиту радника МУП-а</t>
  </si>
  <si>
    <t>100230029 Завод за биоциде и медицинску екологију</t>
  </si>
  <si>
    <t>100230030 Специјална болница за рехабилитацију и ортопедску протетику, Београд</t>
  </si>
  <si>
    <t>100230031 Институт за трансфузију крви Србије</t>
  </si>
  <si>
    <t>100230032 Специјална болница за болести зависности</t>
  </si>
  <si>
    <t>100230033 Завод за психофизичке поремећаје и говорну патологију Београд</t>
  </si>
  <si>
    <t>100230034 Институт за ортопедско - хируршке болести "Бањица", Београд</t>
  </si>
  <si>
    <t>100230035 Институт за неуропсихијатријске болести "Др Лаза Лазаревић"</t>
  </si>
  <si>
    <t>100230036 Институт за кардиоваскуларне болести "Дедиње"</t>
  </si>
  <si>
    <t>100230037 Институт за здравствену заштиту мајке и детета Србије "Др Вукан Чупић", Н.Београд</t>
  </si>
  <si>
    <t>100230038 Институт за ментално здравље Београд</t>
  </si>
  <si>
    <t>100230039 Институт за онкологију и радијологију Србије, Београд</t>
  </si>
  <si>
    <t>100230040 Институт за реуматологију Београд</t>
  </si>
  <si>
    <t>100230041 Институт за рехабилитацију Србије, Београд</t>
  </si>
  <si>
    <t>100230042 Клиника за рехабилитацију "Др Мирослав Зотовић"</t>
  </si>
  <si>
    <t>100230043 Клиника за неурологију и психијатрију за децу и омладину, Београд</t>
  </si>
  <si>
    <t>100230044 Универзитетска дечја клиника, Београд</t>
  </si>
  <si>
    <t>100230045 Гинеколошко акушерска клиника " Народни фронт", Београд</t>
  </si>
  <si>
    <t>100230047 Клиничко-болнички центар Бежанијска Коса</t>
  </si>
  <si>
    <t>100230048 Клиничко-болнички центар "Др Драгиша Мишовић" Дедиње</t>
  </si>
  <si>
    <t>100230049 Клиничко болнички центар Земун</t>
  </si>
  <si>
    <t>100230050 Клиничко болнички центар Звездара, Београд</t>
  </si>
  <si>
    <t>100230052 Апотека Београд</t>
  </si>
  <si>
    <t>100230053 Институт за јавно здравље Србије "др Милан Јовановић Батут"</t>
  </si>
  <si>
    <t>100230054 Институт за вирусологију, вакцине и серуме Торлак</t>
  </si>
  <si>
    <t>100230055 Војномедицинска академија</t>
  </si>
  <si>
    <t>100230057 Институт за медицину рада Србије Др Драгомир Карајовић</t>
  </si>
  <si>
    <t>100230059 Дом здравља Сурчин</t>
  </si>
  <si>
    <t>100312001 Застава - Завод за здравствену заштиту радника, Крагујевац</t>
  </si>
  <si>
    <t>100206020 Универзитетски клинички центар Војводине Нови Сад</t>
  </si>
  <si>
    <t>100206025 ЗАВОД ЗА УРГЕНТНУ МЕДИЦИНУ НОВИ САД</t>
  </si>
  <si>
    <t>100206025 Завод за ургентну медицину, Нови Сад</t>
  </si>
  <si>
    <t>100212008 Завод за денталну медицину Крагујевац</t>
  </si>
  <si>
    <t>100230051 Универзитетски клинички центар Србије</t>
  </si>
  <si>
    <t>100230021 Завод за ургентну медицину Београд</t>
  </si>
  <si>
    <t>100220012 Завод за ургентну медицину Ниш</t>
  </si>
  <si>
    <t>100220019 Универзитетски клинички центар Ниш</t>
  </si>
  <si>
    <t>100220020 Клиника за денталну медицину Ниш</t>
  </si>
  <si>
    <t>100212014 Завод за ургентну медецину Крагујевац</t>
  </si>
  <si>
    <t>100212010 Универзитетски клинички центар Крагујевац</t>
  </si>
  <si>
    <r>
      <t xml:space="preserve">4712 iz SAP                                                </t>
    </r>
    <r>
      <rPr>
        <sz val="10"/>
        <rFont val="Arial"/>
        <family val="2"/>
        <charset val="238"/>
      </rPr>
      <t xml:space="preserve"> ---&gt;</t>
    </r>
  </si>
  <si>
    <t>100210010 ЗЦ СМЕДЕРЕВО</t>
  </si>
  <si>
    <t>100210010 Здравствени центар Свети Лука, Смедерево</t>
  </si>
  <si>
    <t>100217013 Здравствени центар Горњи Милановац</t>
  </si>
  <si>
    <t>100217013 ЗЦ ГОРЊИ МИЛАНОВАЦ</t>
  </si>
  <si>
    <t>100225019 АУ ПРИЗРЕН</t>
  </si>
  <si>
    <t>100225019 Апотекарска установа Призрен</t>
  </si>
  <si>
    <t>100206019 КЛИНИКА ЗА ДЕНТАЛНУ МЕДИЦИНУ ВОЈВОДИНЕ</t>
  </si>
  <si>
    <t xml:space="preserve">Укупно                   </t>
  </si>
  <si>
    <t>ТР-ФП</t>
  </si>
  <si>
    <t>781100 - Трансфери између буџетских корисника на истом нивоу</t>
  </si>
  <si>
    <t>ИЗНОС ПЛАНИРАНИХ ТРАНСФЕРА ИЗМЕЂУ БУЏЕТСКИХ КОРИСНИКА НА ИСТОМ НИВОУ</t>
  </si>
  <si>
    <t>100208018 ЗЦ ШАБАЦ</t>
  </si>
  <si>
    <t>100214010 ЗЦ БОР</t>
  </si>
  <si>
    <t>100208018 Здравствени центар Шабац</t>
  </si>
  <si>
    <t>100214010 Здравствени центар Бор</t>
  </si>
  <si>
    <t>Образац ИБ</t>
  </si>
  <si>
    <t>Амортизација култивисане имовине</t>
  </si>
  <si>
    <t>ОТПЛАТА ДОМАЋИХ КАМАТА (од 5258 до 5266)</t>
  </si>
  <si>
    <t>ДОТАЦИЈЕ ОРГАНИЗАЦИЈАМА ЗА ОБАВЕЗНО СОЦИЈАЛНО ОСИГУРАЊЕ (5304 + 5305)</t>
  </si>
  <si>
    <t>Текуће дотације организацијама за обавезно социјално осигурање</t>
  </si>
  <si>
    <t>Капиталне дотације организацијама за обавезно социјално осигурање</t>
  </si>
  <si>
    <t>ПРАВА ИЗ СОЦИЈАЛНОГ ОСИГУРАЊА (ОРГАНИЗАЦИЈЕ ЗА ОБАВЕЗНО СОЦИЈАЛНО ОСИГУРАЊЕ)) (од 5311 до 5313)</t>
  </si>
  <si>
    <t>Трансфери другим организацијама за обавезно социјално осигурање за доприносе за осигурање</t>
  </si>
  <si>
    <t>Накнада штете за повреде или штету нанету од стране државних органа</t>
  </si>
  <si>
    <t>Опрема за образовање, науку, културу и спорт</t>
  </si>
  <si>
    <t>100230060 ИНСТИТУТ ЗА РАНИ РАЗВОЈ ДЕТЕТА И ИНКЛУЗИЈУ</t>
  </si>
  <si>
    <t xml:space="preserve">ПОЧЕТНО СТАЊЕ СРЕДСТАВА НА ДАН 01.01.2026.Г. </t>
  </si>
  <si>
    <t>Приход од НСЗ</t>
  </si>
  <si>
    <t>Расходи из партиципације за услуге здравствене заштите и рефундација</t>
  </si>
  <si>
    <t>Расходи из партиципације за  лекове издате на рецепт и помагала издатa на налог и рефундација</t>
  </si>
  <si>
    <t>Расходи из укупне партиципације и рефундација</t>
  </si>
  <si>
    <t>Расход од НСЗ</t>
  </si>
  <si>
    <t>Расход од Фонда ПИО</t>
  </si>
  <si>
    <t>ПОРЕЗИ, ОБАВЕЗНЕ ТАКСЕ,  КАЗНЕ, ПЕНАЛИ И КАМАТЕ (од 5329 до 5331)</t>
  </si>
  <si>
    <t>Отплата главнице на домаће хартије од вредности, изузев акција</t>
  </si>
  <si>
    <t>Отплата главнице на хартије од вредности, изузев акција, емитоване на иностраном финансијском тржишту</t>
  </si>
  <si>
    <t>ОБРАЗАЦ ПОПУНИО:</t>
  </si>
  <si>
    <t>ОДГОВОРНО ЛИЦЕ:</t>
  </si>
  <si>
    <t>___________________</t>
  </si>
  <si>
    <t>100230060 Институт за рани развој детета и инклузију</t>
  </si>
  <si>
    <t>Напомена: Податак исказан у колони 1 мора да буде једнак податку исказаном на ОП позицији 5101  у колони 4 Обрасца ИБ</t>
  </si>
  <si>
    <t>Напомена: 1. Износ исказан у колони 4 - УКУПНО увећан за укупну партиципацију из обрасца ОЗПР (колона 6) мора бити једнак износу на ОП 5101 у колони 9 Обрасца ИБ.</t>
  </si>
  <si>
    <t>781100 iz obrasca IB</t>
  </si>
  <si>
    <t>088 - Интраокуларна сочива</t>
  </si>
  <si>
    <t>Шестомесечни извештај здравствених установа 2026</t>
  </si>
  <si>
    <t>100207014 ЗЦ СРЕМСКА МИТРОВИЦА</t>
  </si>
  <si>
    <t>у периоду од 01.01.2026. - 30.06.2026. године</t>
  </si>
  <si>
    <t>ОДСТУПАЊА ОД НОВЧАНОГ ТОКА У ПЕРИОДУ 01.01.- 30.06.2026. ГОДИНЕ</t>
  </si>
  <si>
    <t>НОВЧАНИ ПРИЛИВИ У ПЕРИОДУ 01.01.-30.06.2026.Г.</t>
  </si>
  <si>
    <t>НОВЧАНИ ОДЛИВИ У ПЕРИОДУ 01.01.-30.06.2026.Г.</t>
  </si>
  <si>
    <t>САЛДО СРЕДСТАВА НА ДАН 30.06.2026.г. (4 = (1+ 2- 3) = (4.1 + 4.2))</t>
  </si>
  <si>
    <t>ТРАНСФЕРИ ИЗМЕЂУ БУЏЕТСКИХ КОРИСНИКА НА ИСТОМ НИВОУ - конто 781100 (ООСО)
у периоду од 01.01.2026. - 30.06.2026. године</t>
  </si>
  <si>
    <t>РАСХОДИ ЗА ЛЕКОВЕ ИЗДАТЕ НА РЕЦЕПТ И ПОМАГАЛА ИЗДАТА НА НАЛОГ
у периоду од 01.01.2026. - 30.06.2026. године</t>
  </si>
  <si>
    <t xml:space="preserve">ТРАНСФЕРИ РЕПУБЛИЧКОГ ФОНДА ЗА КРВ И ЛАБИЛНЕ ПРОДУКТЕ ОД КРВИ ЗДРАВСТВЕНИМ УСТАНОВАМА ЗА ОСИГУРАНА ЛИЦА РЕПУБЛИЧКОГ ФОНДА- конто 781100 (ООСО) у периоду од 01.01.2026. - 30.06.2026. године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</si>
  <si>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РАСХОДИ ЗА КРВ И ЛАБИЛНЕ ПРОДУКТЕ ОД КРВИ ЗА ОСИГУРАНА ЛИЦА РЕПУБЛИЧКОГ ФОНДА у периоду од 01.01.2026. - 30.06.2026. године</t>
  </si>
  <si>
    <t>ОСТВАРЕНИ ПРИХОДИ ОД ЗДРАВСТВЕНИХ УСТАНОВА ИЗ ПЛАНА МРЕЖЕ ПО ОСНОВУ ПРОДАЈЕ КРВИ И ЛАБИЛНИХ ПРОДУКАТА ОД КРВИ ЗА ОСИГУРАНА ЛИЦА РЕПУБЛИЧКОГ ФОНДА 
у периоду од 01.01.2026. - 30.06.2026. године</t>
  </si>
  <si>
    <t>100207014 Здравствени центар Сремска Митровица</t>
  </si>
  <si>
    <t>344</t>
  </si>
  <si>
    <t>ИЗВРШЕНИ РАСХОДИ ИЗ ОСТВАРЕНИХ ПРИХОДА ОД ПРОДАЈЕ КРВИ 
И ЛАБИЛНИХ ПРОДУКАТА ОД КРВИ 
у периоду од 01.01.2026. - 30.06.2026. године</t>
  </si>
  <si>
    <t>ДИРЕКТНА ПЛАЋАЊА
у периоду од 01.01.2026. - 30.06.2026. године</t>
  </si>
  <si>
    <t>ИЗНОС НЕРЕАЛИЗОВАНИХ ОБРАЧУНСКИХ НАЛОГА ЗАКЉУЧНО СА 31.12.2025. КОЈИ СУ РЕАЛИЗОВАНИ У ПЕРИОДУ 01.01.-30.06.2026. ГОДИНE</t>
  </si>
  <si>
    <t>ИЗНОС РЕАЛИЗОВАНИХ ОБРАЧУНСКИХ НАЛОГА У 2026. ГОДИНИ ЗА ПЕРИОД 01.01.-30.06.2026. ГОДИНЕ</t>
  </si>
  <si>
    <t>ИЗНОС НЕРЕАЛИЗОВАНИХ ОБРАЧУНСКИХ НАЛОГА У 2026. ГОДИНИ ЗАКЉУЧНО СА 30.06.2026. ГОДИНЕ</t>
  </si>
  <si>
    <t>АСИГНАЦИЈЕ
у периоду од 01.01.2026. - 30.06.2026. године</t>
  </si>
  <si>
    <t>07-07-2026</t>
  </si>
  <si>
    <t>ZA CP I RAZ NEUROL</t>
  </si>
  <si>
    <t>SPECIIJALNA BOLNICA ZA C.P I RAZ.NEUROLOGIJU</t>
  </si>
  <si>
    <t>BEOGRAD</t>
  </si>
  <si>
    <t>07036175</t>
  </si>
  <si>
    <t>100184296</t>
  </si>
  <si>
    <t>840-564661-56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</si>
</sst>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#,##0.00000"/>
  </numFmts>
  <fonts count="37">
    <font>
      <sz val="10"/>
      <name val="Arial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</font>
    <font>
      <sz val="10"/>
      <color indexed="8"/>
      <name val="CHelvPlain"/>
      <charset val="238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2"/>
      <name val="Arial"/>
      <family val="2"/>
    </font>
    <font>
      <sz val="10"/>
      <color indexed="62"/>
      <name val="Arial"/>
      <family val="2"/>
    </font>
    <font>
      <b/>
      <sz val="22"/>
      <color indexed="12"/>
      <name val="Arial"/>
      <family val="2"/>
    </font>
    <font>
      <b/>
      <sz val="12"/>
      <color indexed="9"/>
      <name val="Arial"/>
      <family val="2"/>
      <charset val="238"/>
    </font>
    <font>
      <sz val="10"/>
      <name val="Times New Roman"/>
      <family val="1"/>
    </font>
    <font>
      <sz val="8"/>
      <name val="Arial"/>
      <family val="2"/>
    </font>
    <font>
      <b/>
      <sz val="11"/>
      <name val="Arial"/>
      <family val="2"/>
      <charset val="238"/>
    </font>
    <font>
      <b/>
      <u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</font>
    <font>
      <b/>
      <sz val="10"/>
      <color indexed="33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1"/>
      <color rgb="FF9C0006"/>
      <name val="Calibri"/>
      <family val="2"/>
      <charset val="238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4"/>
        <bgColor indexed="8"/>
      </patternFill>
    </fill>
    <fill>
      <patternFill patternType="solid">
        <fgColor indexed="12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34" fillId="5" borderId="0" applyNumberFormat="0" applyBorder="0" applyAlignment="0" applyProtection="0"/>
    <xf numFmtId="0" fontId="4" fillId="0" borderId="0"/>
    <xf numFmtId="0" fontId="14" fillId="0" borderId="0"/>
    <xf numFmtId="0" fontId="1" fillId="0" borderId="0"/>
    <xf numFmtId="0" fontId="24" fillId="0" borderId="0"/>
    <xf numFmtId="0" fontId="14" fillId="0" borderId="0"/>
    <xf numFmtId="0" fontId="14" fillId="0" borderId="0"/>
    <xf numFmtId="0" fontId="1" fillId="0" borderId="0"/>
    <xf numFmtId="0" fontId="4" fillId="0" borderId="0"/>
    <xf numFmtId="0" fontId="6" fillId="0" borderId="0"/>
    <xf numFmtId="0" fontId="2" fillId="0" borderId="0"/>
    <xf numFmtId="0" fontId="6" fillId="0" borderId="0"/>
    <xf numFmtId="0" fontId="4" fillId="0" borderId="0"/>
  </cellStyleXfs>
  <cellXfs count="470">
    <xf numFmtId="0" fontId="0" fillId="0" borderId="0" xfId="0"/>
    <xf numFmtId="0" fontId="7" fillId="0" borderId="0" xfId="12" applyFont="1"/>
    <xf numFmtId="0" fontId="7" fillId="0" borderId="0" xfId="12" applyFont="1" applyAlignment="1" applyProtection="1">
      <alignment horizontal="left" vertical="center"/>
    </xf>
    <xf numFmtId="0" fontId="7" fillId="0" borderId="0" xfId="12" applyFont="1" applyAlignment="1" applyProtection="1">
      <alignment horizontal="left"/>
    </xf>
    <xf numFmtId="0" fontId="7" fillId="0" borderId="0" xfId="12" applyFont="1" applyProtection="1"/>
    <xf numFmtId="0" fontId="6" fillId="0" borderId="0" xfId="12" applyFont="1"/>
    <xf numFmtId="49" fontId="6" fillId="0" borderId="0" xfId="12" applyNumberFormat="1" applyFont="1" applyAlignment="1" applyProtection="1">
      <alignment horizontal="center" vertical="center"/>
    </xf>
    <xf numFmtId="0" fontId="6" fillId="0" borderId="0" xfId="12" applyFont="1" applyProtection="1"/>
    <xf numFmtId="0" fontId="6" fillId="0" borderId="0" xfId="12" applyFont="1" applyAlignment="1" applyProtection="1">
      <alignment horizontal="left"/>
    </xf>
    <xf numFmtId="0" fontId="10" fillId="0" borderId="0" xfId="12" applyFont="1" applyAlignment="1"/>
    <xf numFmtId="0" fontId="8" fillId="0" borderId="0" xfId="0" applyFont="1" applyAlignment="1">
      <alignment horizontal="left"/>
    </xf>
    <xf numFmtId="0" fontId="7" fillId="0" borderId="0" xfId="12" applyFont="1" applyAlignment="1">
      <alignment vertical="top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49" fontId="11" fillId="0" borderId="3" xfId="0" applyNumberFormat="1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9" fillId="0" borderId="2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 applyProtection="1">
      <alignment horizontal="right" wrapText="1"/>
      <protection locked="0"/>
    </xf>
    <xf numFmtId="49" fontId="11" fillId="0" borderId="2" xfId="12" applyNumberFormat="1" applyFont="1" applyBorder="1" applyAlignment="1" applyProtection="1">
      <alignment horizontal="center" vertical="center" wrapText="1"/>
    </xf>
    <xf numFmtId="49" fontId="9" fillId="0" borderId="3" xfId="12" applyNumberFormat="1" applyFont="1" applyBorder="1" applyAlignment="1" applyProtection="1">
      <alignment horizontal="center" vertical="center" wrapText="1"/>
    </xf>
    <xf numFmtId="49" fontId="11" fillId="0" borderId="2" xfId="12" applyNumberFormat="1" applyFont="1" applyBorder="1" applyAlignment="1">
      <alignment horizontal="center" vertical="center" wrapText="1"/>
    </xf>
    <xf numFmtId="49" fontId="11" fillId="0" borderId="4" xfId="12" applyNumberFormat="1" applyFont="1" applyBorder="1" applyAlignment="1">
      <alignment horizontal="center" vertical="center" wrapText="1"/>
    </xf>
    <xf numFmtId="164" fontId="11" fillId="0" borderId="2" xfId="0" applyNumberFormat="1" applyFont="1" applyBorder="1" applyAlignment="1" applyProtection="1">
      <alignment horizontal="right" wrapText="1"/>
      <protection locked="0"/>
    </xf>
    <xf numFmtId="164" fontId="11" fillId="0" borderId="5" xfId="0" applyNumberFormat="1" applyFont="1" applyBorder="1" applyAlignment="1">
      <alignment horizontal="right" wrapText="1"/>
    </xf>
    <xf numFmtId="164" fontId="11" fillId="0" borderId="6" xfId="0" applyNumberFormat="1" applyFont="1" applyBorder="1" applyAlignment="1">
      <alignment horizontal="right" wrapText="1"/>
    </xf>
    <xf numFmtId="49" fontId="11" fillId="0" borderId="3" xfId="12" applyNumberFormat="1" applyFont="1" applyBorder="1" applyAlignment="1" applyProtection="1">
      <alignment horizontal="center" vertical="center" wrapText="1"/>
    </xf>
    <xf numFmtId="49" fontId="11" fillId="0" borderId="4" xfId="12" applyNumberFormat="1" applyFont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164" fontId="9" fillId="0" borderId="4" xfId="0" applyNumberFormat="1" applyFont="1" applyBorder="1" applyAlignment="1">
      <alignment horizontal="right" wrapText="1"/>
    </xf>
    <xf numFmtId="164" fontId="10" fillId="0" borderId="0" xfId="12" applyNumberFormat="1" applyFont="1" applyAlignment="1" applyProtection="1">
      <alignment horizontal="left" vertical="center"/>
    </xf>
    <xf numFmtId="0" fontId="4" fillId="2" borderId="0" xfId="0" applyFont="1" applyFill="1" applyProtection="1"/>
    <xf numFmtId="49" fontId="4" fillId="2" borderId="0" xfId="0" applyNumberFormat="1" applyFont="1" applyFill="1" applyBorder="1" applyAlignment="1" applyProtection="1">
      <alignment horizontal="left" vertical="center"/>
    </xf>
    <xf numFmtId="0" fontId="4" fillId="2" borderId="0" xfId="0" applyFont="1" applyFill="1" applyBorder="1" applyProtection="1"/>
    <xf numFmtId="14" fontId="4" fillId="2" borderId="0" xfId="0" applyNumberFormat="1" applyFont="1" applyFill="1" applyBorder="1" applyAlignment="1" applyProtection="1">
      <alignment horizontal="left" vertical="center"/>
    </xf>
    <xf numFmtId="0" fontId="5" fillId="2" borderId="0" xfId="0" applyFont="1" applyFill="1" applyProtection="1"/>
    <xf numFmtId="0" fontId="4" fillId="2" borderId="0" xfId="0" applyFont="1" applyFill="1" applyProtection="1">
      <protection locked="0"/>
    </xf>
    <xf numFmtId="0" fontId="1" fillId="2" borderId="0" xfId="0" applyFont="1" applyFill="1" applyProtection="1">
      <protection locked="0"/>
    </xf>
    <xf numFmtId="0" fontId="3" fillId="3" borderId="1" xfId="11" applyFont="1" applyFill="1" applyBorder="1" applyAlignment="1" applyProtection="1">
      <alignment horizontal="left" wrapText="1"/>
      <protection locked="0"/>
    </xf>
    <xf numFmtId="49" fontId="0" fillId="2" borderId="0" xfId="0" applyNumberFormat="1" applyFill="1" applyProtection="1">
      <protection locked="0"/>
    </xf>
    <xf numFmtId="49" fontId="0" fillId="2" borderId="0" xfId="0" applyNumberFormat="1" applyFill="1"/>
    <xf numFmtId="0" fontId="15" fillId="2" borderId="0" xfId="0" applyFont="1" applyFill="1" applyProtection="1"/>
    <xf numFmtId="0" fontId="16" fillId="2" borderId="0" xfId="0" applyFont="1" applyFill="1" applyProtection="1"/>
    <xf numFmtId="49" fontId="4" fillId="0" borderId="2" xfId="0" applyNumberFormat="1" applyFont="1" applyFill="1" applyBorder="1" applyAlignment="1" applyProtection="1">
      <alignment vertical="center"/>
      <protection locked="0"/>
    </xf>
    <xf numFmtId="0" fontId="14" fillId="2" borderId="0" xfId="10" applyFont="1" applyFill="1" applyBorder="1"/>
    <xf numFmtId="0" fontId="0" fillId="0" borderId="0" xfId="0" applyProtection="1"/>
    <xf numFmtId="0" fontId="0" fillId="0" borderId="0" xfId="0" applyFill="1" applyAlignment="1" applyProtection="1">
      <alignment horizontal="right"/>
    </xf>
    <xf numFmtId="164" fontId="19" fillId="0" borderId="2" xfId="0" applyNumberFormat="1" applyFont="1" applyBorder="1" applyAlignment="1" applyProtection="1">
      <alignment horizontal="right" wrapText="1"/>
      <protection locked="0"/>
    </xf>
    <xf numFmtId="164" fontId="19" fillId="0" borderId="4" xfId="0" applyNumberFormat="1" applyFont="1" applyBorder="1" applyAlignment="1" applyProtection="1">
      <alignment horizontal="right" wrapText="1"/>
      <protection locked="0"/>
    </xf>
    <xf numFmtId="0" fontId="4" fillId="2" borderId="0" xfId="10" applyFont="1" applyFill="1" applyBorder="1" applyProtection="1">
      <protection locked="0"/>
    </xf>
    <xf numFmtId="0" fontId="4" fillId="2" borderId="0" xfId="10" applyFont="1" applyFill="1" applyBorder="1"/>
    <xf numFmtId="0" fontId="4" fillId="2" borderId="0" xfId="0" applyFont="1" applyFill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13" fillId="0" borderId="0" xfId="0" applyFont="1" applyBorder="1" applyAlignment="1">
      <alignment horizontal="right"/>
    </xf>
    <xf numFmtId="0" fontId="21" fillId="0" borderId="0" xfId="0" applyFont="1" applyAlignment="1">
      <alignment horizontal="center"/>
    </xf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center" vertical="center" wrapText="1"/>
    </xf>
    <xf numFmtId="0" fontId="13" fillId="0" borderId="0" xfId="0" applyFont="1" applyAlignment="1" applyProtection="1">
      <alignment horizontal="center"/>
    </xf>
    <xf numFmtId="0" fontId="13" fillId="0" borderId="0" xfId="0" applyFont="1" applyAlignment="1" applyProtection="1">
      <alignment horizontal="left"/>
    </xf>
    <xf numFmtId="0" fontId="0" fillId="0" borderId="0" xfId="0" applyAlignment="1" applyProtection="1">
      <alignment horizontal="left" vertical="center" wrapText="1"/>
    </xf>
    <xf numFmtId="0" fontId="13" fillId="0" borderId="7" xfId="0" applyFont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2" xfId="0" applyFont="1" applyFill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left"/>
    </xf>
    <xf numFmtId="164" fontId="13" fillId="0" borderId="2" xfId="0" applyNumberFormat="1" applyFont="1" applyBorder="1" applyAlignment="1">
      <alignment horizontal="right"/>
    </xf>
    <xf numFmtId="164" fontId="13" fillId="0" borderId="4" xfId="0" applyNumberFormat="1" applyFont="1" applyBorder="1" applyAlignment="1">
      <alignment horizontal="right"/>
    </xf>
    <xf numFmtId="0" fontId="14" fillId="0" borderId="3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2" xfId="0" applyFont="1" applyBorder="1"/>
    <xf numFmtId="164" fontId="14" fillId="0" borderId="2" xfId="0" applyNumberFormat="1" applyFont="1" applyBorder="1" applyAlignment="1" applyProtection="1">
      <alignment horizontal="right"/>
      <protection locked="0"/>
    </xf>
    <xf numFmtId="164" fontId="14" fillId="0" borderId="4" xfId="0" applyNumberFormat="1" applyFont="1" applyBorder="1" applyProtection="1">
      <protection locked="0"/>
    </xf>
    <xf numFmtId="0" fontId="13" fillId="0" borderId="2" xfId="0" applyFont="1" applyBorder="1"/>
    <xf numFmtId="0" fontId="0" fillId="0" borderId="9" xfId="0" applyBorder="1"/>
    <xf numFmtId="164" fontId="14" fillId="0" borderId="2" xfId="0" applyNumberFormat="1" applyFont="1" applyBorder="1" applyProtection="1">
      <protection locked="0"/>
    </xf>
    <xf numFmtId="0" fontId="14" fillId="0" borderId="10" xfId="0" applyFont="1" applyBorder="1"/>
    <xf numFmtId="0" fontId="14" fillId="0" borderId="5" xfId="0" applyFont="1" applyFill="1" applyBorder="1" applyAlignment="1">
      <alignment horizontal="center"/>
    </xf>
    <xf numFmtId="0" fontId="14" fillId="0" borderId="5" xfId="0" applyFont="1" applyBorder="1"/>
    <xf numFmtId="164" fontId="14" fillId="0" borderId="5" xfId="0" applyNumberFormat="1" applyFont="1" applyBorder="1" applyProtection="1">
      <protection locked="0"/>
    </xf>
    <xf numFmtId="164" fontId="14" fillId="0" borderId="6" xfId="0" applyNumberFormat="1" applyFont="1" applyBorder="1" applyProtection="1">
      <protection locked="0"/>
    </xf>
    <xf numFmtId="0" fontId="0" fillId="0" borderId="0" xfId="0" applyAlignment="1">
      <alignment horizontal="right"/>
    </xf>
    <xf numFmtId="164" fontId="11" fillId="0" borderId="11" xfId="0" applyNumberFormat="1" applyFont="1" applyBorder="1" applyAlignment="1">
      <alignment horizontal="right" wrapText="1"/>
    </xf>
    <xf numFmtId="164" fontId="11" fillId="0" borderId="12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24" fillId="2" borderId="0" xfId="0" applyFont="1" applyFill="1" applyProtection="1">
      <protection locked="0"/>
    </xf>
    <xf numFmtId="49" fontId="14" fillId="2" borderId="0" xfId="0" applyNumberFormat="1" applyFont="1" applyFill="1"/>
    <xf numFmtId="0" fontId="25" fillId="2" borderId="0" xfId="0" applyFont="1" applyFill="1" applyProtection="1">
      <protection locked="0"/>
    </xf>
    <xf numFmtId="49" fontId="4" fillId="2" borderId="0" xfId="0" applyNumberFormat="1" applyFont="1" applyFill="1"/>
    <xf numFmtId="0" fontId="24" fillId="2" borderId="0" xfId="0" applyFont="1" applyFill="1" applyProtection="1"/>
    <xf numFmtId="0" fontId="4" fillId="0" borderId="0" xfId="2" applyAlignment="1" applyProtection="1">
      <alignment horizontal="left"/>
    </xf>
    <xf numFmtId="0" fontId="4" fillId="0" borderId="0" xfId="2" applyAlignment="1" applyProtection="1">
      <alignment horizontal="center" vertical="center" wrapText="1"/>
    </xf>
    <xf numFmtId="0" fontId="4" fillId="0" borderId="0" xfId="2" applyProtection="1"/>
    <xf numFmtId="0" fontId="13" fillId="0" borderId="0" xfId="2" applyFont="1" applyBorder="1" applyAlignment="1" applyProtection="1">
      <alignment horizontal="right"/>
    </xf>
    <xf numFmtId="0" fontId="13" fillId="0" borderId="0" xfId="2" applyFont="1" applyAlignment="1" applyProtection="1">
      <alignment horizontal="center"/>
    </xf>
    <xf numFmtId="0" fontId="26" fillId="0" borderId="0" xfId="2" applyFont="1" applyAlignment="1">
      <alignment horizontal="left"/>
    </xf>
    <xf numFmtId="0" fontId="8" fillId="0" borderId="0" xfId="2" applyFont="1" applyFill="1" applyAlignment="1">
      <alignment horizontal="left"/>
    </xf>
    <xf numFmtId="0" fontId="8" fillId="0" borderId="0" xfId="2" applyFont="1" applyAlignment="1">
      <alignment horizontal="left"/>
    </xf>
    <xf numFmtId="0" fontId="13" fillId="0" borderId="0" xfId="2" applyFont="1" applyAlignment="1" applyProtection="1">
      <alignment horizontal="left"/>
    </xf>
    <xf numFmtId="0" fontId="4" fillId="0" borderId="0" xfId="2" applyAlignment="1" applyProtection="1">
      <alignment horizontal="left" vertical="center" wrapText="1"/>
    </xf>
    <xf numFmtId="0" fontId="14" fillId="0" borderId="0" xfId="2" applyFont="1" applyAlignment="1" applyProtection="1">
      <alignment horizontal="right"/>
    </xf>
    <xf numFmtId="0" fontId="12" fillId="0" borderId="2" xfId="2" applyFont="1" applyBorder="1" applyAlignment="1" applyProtection="1">
      <alignment vertical="center" wrapText="1"/>
    </xf>
    <xf numFmtId="49" fontId="12" fillId="0" borderId="2" xfId="2" applyNumberFormat="1" applyFont="1" applyBorder="1" applyAlignment="1" applyProtection="1">
      <alignment vertical="center" wrapText="1"/>
    </xf>
    <xf numFmtId="0" fontId="12" fillId="0" borderId="2" xfId="2" applyNumberFormat="1" applyFont="1" applyBorder="1" applyAlignment="1" applyProtection="1">
      <alignment horizontal="center" vertical="center"/>
    </xf>
    <xf numFmtId="0" fontId="12" fillId="0" borderId="2" xfId="2" applyFont="1" applyBorder="1" applyAlignment="1" applyProtection="1">
      <alignment horizontal="center" vertical="center"/>
    </xf>
    <xf numFmtId="49" fontId="4" fillId="0" borderId="2" xfId="2" applyNumberFormat="1" applyFont="1" applyBorder="1" applyAlignment="1" applyProtection="1">
      <alignment horizontal="right" vertical="center" wrapText="1"/>
    </xf>
    <xf numFmtId="0" fontId="4" fillId="0" borderId="2" xfId="2" applyNumberFormat="1" applyFont="1" applyBorder="1" applyAlignment="1" applyProtection="1">
      <alignment vertical="center" wrapText="1"/>
    </xf>
    <xf numFmtId="3" fontId="4" fillId="0" borderId="2" xfId="2" applyNumberFormat="1" applyBorder="1" applyProtection="1"/>
    <xf numFmtId="3" fontId="4" fillId="0" borderId="2" xfId="2" applyNumberFormat="1" applyBorder="1" applyProtection="1">
      <protection locked="0"/>
    </xf>
    <xf numFmtId="3" fontId="4" fillId="0" borderId="2" xfId="2" applyNumberFormat="1" applyBorder="1" applyAlignment="1" applyProtection="1">
      <alignment wrapText="1"/>
      <protection locked="0"/>
    </xf>
    <xf numFmtId="0" fontId="4" fillId="0" borderId="2" xfId="2" applyFont="1" applyBorder="1" applyProtection="1"/>
    <xf numFmtId="49" fontId="4" fillId="0" borderId="0" xfId="2" applyNumberFormat="1" applyFont="1" applyBorder="1" applyAlignment="1" applyProtection="1">
      <alignment horizontal="right" vertical="center" wrapText="1"/>
    </xf>
    <xf numFmtId="0" fontId="4" fillId="0" borderId="0" xfId="2" applyFont="1" applyBorder="1" applyProtection="1"/>
    <xf numFmtId="3" fontId="4" fillId="0" borderId="0" xfId="2" applyNumberFormat="1" applyBorder="1" applyAlignment="1" applyProtection="1">
      <alignment wrapText="1"/>
    </xf>
    <xf numFmtId="3" fontId="4" fillId="0" borderId="0" xfId="2" applyNumberFormat="1" applyBorder="1" applyProtection="1"/>
    <xf numFmtId="0" fontId="4" fillId="0" borderId="0" xfId="2" applyFont="1" applyProtection="1"/>
    <xf numFmtId="0" fontId="12" fillId="0" borderId="2" xfId="2" applyFont="1" applyBorder="1" applyAlignment="1" applyProtection="1">
      <alignment horizontal="center" vertical="center" wrapText="1"/>
    </xf>
    <xf numFmtId="0" fontId="12" fillId="0" borderId="2" xfId="2" applyFont="1" applyFill="1" applyBorder="1" applyAlignment="1" applyProtection="1">
      <alignment horizontal="center" vertical="center" wrapText="1"/>
    </xf>
    <xf numFmtId="0" fontId="7" fillId="0" borderId="0" xfId="12" applyFont="1" applyFill="1" applyAlignment="1" applyProtection="1">
      <alignment horizontal="right" vertical="center"/>
    </xf>
    <xf numFmtId="0" fontId="13" fillId="0" borderId="0" xfId="0" applyFont="1" applyFill="1" applyAlignment="1" applyProtection="1">
      <alignment horizontal="right"/>
    </xf>
    <xf numFmtId="0" fontId="8" fillId="0" borderId="0" xfId="0" applyFont="1" applyFill="1" applyBorder="1" applyAlignment="1"/>
    <xf numFmtId="0" fontId="4" fillId="0" borderId="0" xfId="2" applyFont="1" applyAlignment="1" applyProtection="1">
      <alignment horizontal="left"/>
    </xf>
    <xf numFmtId="0" fontId="11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6" fillId="0" borderId="0" xfId="12" applyNumberFormat="1" applyFont="1" applyAlignment="1">
      <alignment vertical="center"/>
    </xf>
    <xf numFmtId="0" fontId="10" fillId="0" borderId="0" xfId="12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6" fillId="0" borderId="0" xfId="12" applyFont="1" applyAlignment="1" applyProtection="1">
      <alignment vertical="center"/>
    </xf>
    <xf numFmtId="0" fontId="12" fillId="0" borderId="0" xfId="12" applyFont="1" applyAlignment="1" applyProtection="1">
      <alignment horizontal="right" vertical="center"/>
    </xf>
    <xf numFmtId="0" fontId="7" fillId="0" borderId="0" xfId="12" applyFont="1" applyAlignment="1">
      <alignment vertical="center"/>
    </xf>
    <xf numFmtId="0" fontId="11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11" fillId="0" borderId="10" xfId="0" applyFont="1" applyBorder="1" applyAlignment="1" applyProtection="1">
      <alignment horizontal="center" vertical="center" wrapText="1"/>
    </xf>
    <xf numFmtId="0" fontId="13" fillId="6" borderId="0" xfId="2" applyFont="1" applyFill="1" applyAlignment="1" applyProtection="1">
      <alignment horizontal="right"/>
    </xf>
    <xf numFmtId="49" fontId="12" fillId="0" borderId="2" xfId="2" applyNumberFormat="1" applyFont="1" applyBorder="1" applyAlignment="1" applyProtection="1">
      <alignment horizontal="center" vertical="center" wrapText="1"/>
    </xf>
    <xf numFmtId="49" fontId="4" fillId="0" borderId="2" xfId="2" applyNumberFormat="1" applyFont="1" applyBorder="1" applyAlignment="1" applyProtection="1">
      <alignment horizontal="center" vertical="center" wrapText="1"/>
    </xf>
    <xf numFmtId="0" fontId="21" fillId="0" borderId="0" xfId="2" applyFont="1" applyFill="1" applyAlignment="1" applyProtection="1">
      <alignment wrapText="1"/>
    </xf>
    <xf numFmtId="0" fontId="14" fillId="0" borderId="0" xfId="7"/>
    <xf numFmtId="0" fontId="14" fillId="0" borderId="0" xfId="7" applyAlignment="1">
      <alignment horizontal="center"/>
    </xf>
    <xf numFmtId="0" fontId="14" fillId="0" borderId="0" xfId="7" applyProtection="1"/>
    <xf numFmtId="0" fontId="14" fillId="0" borderId="0" xfId="7" applyFont="1" applyProtection="1"/>
    <xf numFmtId="0" fontId="13" fillId="0" borderId="0" xfId="7" applyFont="1" applyAlignment="1">
      <alignment horizontal="left"/>
    </xf>
    <xf numFmtId="0" fontId="14" fillId="0" borderId="0" xfId="7" applyAlignment="1">
      <alignment horizontal="right"/>
    </xf>
    <xf numFmtId="0" fontId="8" fillId="0" borderId="0" xfId="7" applyFont="1" applyAlignment="1">
      <alignment horizontal="left"/>
    </xf>
    <xf numFmtId="0" fontId="7" fillId="0" borderId="0" xfId="6" applyFont="1" applyAlignment="1">
      <alignment horizontal="left"/>
    </xf>
    <xf numFmtId="0" fontId="10" fillId="0" borderId="0" xfId="13" applyFont="1" applyAlignment="1"/>
    <xf numFmtId="0" fontId="4" fillId="0" borderId="0" xfId="13" applyFont="1"/>
    <xf numFmtId="0" fontId="7" fillId="0" borderId="0" xfId="13" applyFont="1"/>
    <xf numFmtId="49" fontId="4" fillId="0" borderId="0" xfId="13" applyNumberFormat="1" applyFont="1"/>
    <xf numFmtId="0" fontId="7" fillId="0" borderId="0" xfId="13" applyFont="1" applyAlignment="1">
      <alignment vertical="top"/>
    </xf>
    <xf numFmtId="0" fontId="4" fillId="0" borderId="0" xfId="13" applyFont="1" applyProtection="1"/>
    <xf numFmtId="49" fontId="4" fillId="0" borderId="0" xfId="13" applyNumberFormat="1" applyFont="1" applyAlignment="1" applyProtection="1">
      <alignment horizontal="center" vertical="center"/>
    </xf>
    <xf numFmtId="0" fontId="7" fillId="0" borderId="0" xfId="13" applyFont="1" applyAlignment="1" applyProtection="1">
      <alignment horizontal="left" vertical="center"/>
    </xf>
    <xf numFmtId="0" fontId="7" fillId="0" borderId="0" xfId="13" applyFont="1" applyProtection="1"/>
    <xf numFmtId="0" fontId="12" fillId="0" borderId="0" xfId="13" applyFont="1" applyAlignment="1" applyProtection="1">
      <alignment horizontal="right"/>
    </xf>
    <xf numFmtId="0" fontId="7" fillId="0" borderId="0" xfId="13" applyFont="1" applyAlignment="1" applyProtection="1">
      <alignment horizontal="left"/>
    </xf>
    <xf numFmtId="0" fontId="13" fillId="0" borderId="0" xfId="7" applyFont="1" applyAlignment="1" applyProtection="1">
      <alignment horizontal="left"/>
    </xf>
    <xf numFmtId="0" fontId="13" fillId="0" borderId="0" xfId="7" applyFont="1" applyFill="1" applyAlignment="1" applyProtection="1">
      <alignment horizontal="right"/>
    </xf>
    <xf numFmtId="0" fontId="14" fillId="0" borderId="0" xfId="7" applyAlignment="1">
      <alignment horizontal="left"/>
    </xf>
    <xf numFmtId="49" fontId="0" fillId="0" borderId="0" xfId="0" applyNumberFormat="1"/>
    <xf numFmtId="3" fontId="0" fillId="0" borderId="0" xfId="0" applyNumberFormat="1"/>
    <xf numFmtId="3" fontId="0" fillId="0" borderId="0" xfId="0" applyNumberFormat="1" applyFill="1" applyBorder="1"/>
    <xf numFmtId="0" fontId="13" fillId="7" borderId="2" xfId="0" applyFont="1" applyFill="1" applyBorder="1"/>
    <xf numFmtId="49" fontId="13" fillId="8" borderId="2" xfId="0" applyNumberFormat="1" applyFont="1" applyFill="1" applyBorder="1" applyAlignment="1">
      <alignment horizontal="center" vertical="center" wrapText="1"/>
    </xf>
    <xf numFmtId="3" fontId="13" fillId="6" borderId="11" xfId="3" applyNumberFormat="1" applyFont="1" applyFill="1" applyBorder="1" applyAlignment="1">
      <alignment horizontal="center" vertical="center"/>
    </xf>
    <xf numFmtId="3" fontId="27" fillId="0" borderId="15" xfId="0" applyNumberFormat="1" applyFont="1" applyFill="1" applyBorder="1"/>
    <xf numFmtId="3" fontId="27" fillId="0" borderId="15" xfId="0" applyNumberFormat="1" applyFont="1" applyBorder="1"/>
    <xf numFmtId="3" fontId="27" fillId="0" borderId="0" xfId="0" applyNumberFormat="1" applyFont="1" applyBorder="1"/>
    <xf numFmtId="3" fontId="0" fillId="0" borderId="16" xfId="0" applyNumberFormat="1" applyBorder="1"/>
    <xf numFmtId="3" fontId="0" fillId="0" borderId="16" xfId="0" applyNumberFormat="1" applyFill="1" applyBorder="1"/>
    <xf numFmtId="3" fontId="0" fillId="0" borderId="17" xfId="0" applyNumberFormat="1" applyBorder="1"/>
    <xf numFmtId="3" fontId="0" fillId="0" borderId="0" xfId="0" applyNumberFormat="1" applyBorder="1"/>
    <xf numFmtId="0" fontId="1" fillId="0" borderId="0" xfId="0" applyFont="1"/>
    <xf numFmtId="0" fontId="1" fillId="0" borderId="0" xfId="0" applyFont="1" applyFill="1" applyBorder="1"/>
    <xf numFmtId="0" fontId="1" fillId="9" borderId="14" xfId="0" applyFont="1" applyFill="1" applyBorder="1" applyAlignment="1">
      <alignment horizontal="right"/>
    </xf>
    <xf numFmtId="3" fontId="0" fillId="9" borderId="16" xfId="0" applyNumberFormat="1" applyFill="1" applyBorder="1"/>
    <xf numFmtId="3" fontId="0" fillId="7" borderId="2" xfId="0" applyNumberFormat="1" applyFill="1" applyBorder="1" applyProtection="1"/>
    <xf numFmtId="3" fontId="0" fillId="9" borderId="16" xfId="0" applyNumberFormat="1" applyFill="1" applyBorder="1" applyProtection="1"/>
    <xf numFmtId="3" fontId="0" fillId="10" borderId="14" xfId="0" applyNumberFormat="1" applyFill="1" applyBorder="1" applyProtection="1">
      <protection locked="0"/>
    </xf>
    <xf numFmtId="0" fontId="0" fillId="0" borderId="2" xfId="0" applyFill="1" applyBorder="1" applyAlignment="1" applyProtection="1">
      <alignment horizontal="center" vertical="center" wrapText="1"/>
    </xf>
    <xf numFmtId="165" fontId="1" fillId="11" borderId="2" xfId="0" applyNumberFormat="1" applyFont="1" applyFill="1" applyBorder="1" applyProtection="1"/>
    <xf numFmtId="3" fontId="13" fillId="6" borderId="2" xfId="3" applyNumberFormat="1" applyFont="1" applyFill="1" applyBorder="1" applyAlignment="1">
      <alignment horizontal="center" vertical="center"/>
    </xf>
    <xf numFmtId="3" fontId="13" fillId="12" borderId="2" xfId="0" applyNumberFormat="1" applyFont="1" applyFill="1" applyBorder="1"/>
    <xf numFmtId="0" fontId="0" fillId="0" borderId="0" xfId="0" applyFill="1" applyBorder="1" applyAlignment="1" applyProtection="1">
      <alignment horizontal="center" vertical="center" wrapText="1"/>
    </xf>
    <xf numFmtId="3" fontId="0" fillId="0" borderId="0" xfId="0" applyNumberFormat="1" applyAlignment="1">
      <alignment horizontal="center"/>
    </xf>
    <xf numFmtId="49" fontId="1" fillId="0" borderId="2" xfId="0" applyNumberFormat="1" applyFont="1" applyBorder="1"/>
    <xf numFmtId="3" fontId="13" fillId="12" borderId="18" xfId="0" applyNumberFormat="1" applyFont="1" applyFill="1" applyBorder="1"/>
    <xf numFmtId="0" fontId="28" fillId="0" borderId="0" xfId="0" applyFont="1" applyProtection="1">
      <protection locked="0"/>
    </xf>
    <xf numFmtId="3" fontId="0" fillId="10" borderId="2" xfId="0" applyNumberFormat="1" applyFill="1" applyBorder="1" applyProtection="1"/>
    <xf numFmtId="49" fontId="1" fillId="7" borderId="14" xfId="0" applyNumberFormat="1" applyFont="1" applyFill="1" applyBorder="1" applyAlignment="1">
      <alignment horizontal="right"/>
    </xf>
    <xf numFmtId="0" fontId="13" fillId="7" borderId="2" xfId="0" applyFont="1" applyFill="1" applyBorder="1" applyAlignment="1">
      <alignment horizontal="left"/>
    </xf>
    <xf numFmtId="3" fontId="0" fillId="10" borderId="14" xfId="0" applyNumberFormat="1" applyFill="1" applyBorder="1" applyProtection="1"/>
    <xf numFmtId="0" fontId="11" fillId="0" borderId="14" xfId="0" applyFont="1" applyBorder="1" applyAlignment="1">
      <alignment horizontal="center" wrapText="1"/>
    </xf>
    <xf numFmtId="164" fontId="11" fillId="0" borderId="14" xfId="0" applyNumberFormat="1" applyFont="1" applyBorder="1" applyAlignment="1">
      <alignment horizontal="right" wrapText="1"/>
    </xf>
    <xf numFmtId="164" fontId="9" fillId="0" borderId="14" xfId="0" applyNumberFormat="1" applyFont="1" applyBorder="1" applyAlignment="1" applyProtection="1">
      <alignment horizontal="right" wrapText="1"/>
      <protection locked="0"/>
    </xf>
    <xf numFmtId="164" fontId="11" fillId="0" borderId="13" xfId="0" applyNumberFormat="1" applyFont="1" applyBorder="1" applyAlignment="1">
      <alignment horizontal="right" wrapText="1"/>
    </xf>
    <xf numFmtId="0" fontId="29" fillId="0" borderId="0" xfId="0" applyFont="1" applyProtection="1">
      <protection locked="0"/>
    </xf>
    <xf numFmtId="0" fontId="34" fillId="5" borderId="0" xfId="1" applyAlignment="1">
      <alignment horizontal="center" vertical="center"/>
    </xf>
    <xf numFmtId="49" fontId="1" fillId="0" borderId="0" xfId="0" applyNumberFormat="1" applyFont="1" applyBorder="1"/>
    <xf numFmtId="0" fontId="13" fillId="0" borderId="0" xfId="0" applyFont="1" applyFill="1" applyBorder="1"/>
    <xf numFmtId="49" fontId="1" fillId="0" borderId="0" xfId="0" applyNumberFormat="1" applyFont="1" applyFill="1" applyBorder="1" applyAlignment="1">
      <alignment horizontal="right"/>
    </xf>
    <xf numFmtId="3" fontId="0" fillId="0" borderId="19" xfId="0" applyNumberFormat="1" applyBorder="1"/>
    <xf numFmtId="0" fontId="1" fillId="9" borderId="18" xfId="0" applyFont="1" applyFill="1" applyBorder="1" applyAlignment="1">
      <alignment horizontal="right"/>
    </xf>
    <xf numFmtId="49" fontId="1" fillId="0" borderId="0" xfId="0" applyNumberFormat="1" applyFont="1" applyFill="1" applyBorder="1"/>
    <xf numFmtId="0" fontId="1" fillId="0" borderId="0" xfId="0" applyFont="1" applyFill="1" applyBorder="1" applyAlignment="1">
      <alignment horizontal="right"/>
    </xf>
    <xf numFmtId="3" fontId="0" fillId="0" borderId="19" xfId="0" applyNumberFormat="1" applyFill="1" applyBorder="1" applyProtection="1"/>
    <xf numFmtId="3" fontId="0" fillId="0" borderId="16" xfId="0" applyNumberFormat="1" applyFill="1" applyBorder="1" applyProtection="1"/>
    <xf numFmtId="164" fontId="11" fillId="0" borderId="2" xfId="0" applyNumberFormat="1" applyFont="1" applyBorder="1" applyAlignment="1" applyProtection="1">
      <alignment horizontal="right" wrapText="1"/>
    </xf>
    <xf numFmtId="164" fontId="11" fillId="0" borderId="4" xfId="0" applyNumberFormat="1" applyFont="1" applyBorder="1" applyAlignment="1" applyProtection="1">
      <alignment horizontal="right" wrapText="1"/>
    </xf>
    <xf numFmtId="164" fontId="9" fillId="0" borderId="11" xfId="0" applyNumberFormat="1" applyFont="1" applyBorder="1" applyAlignment="1" applyProtection="1">
      <alignment horizontal="right" wrapText="1"/>
    </xf>
    <xf numFmtId="164" fontId="9" fillId="0" borderId="12" xfId="0" applyNumberFormat="1" applyFont="1" applyBorder="1" applyAlignment="1" applyProtection="1">
      <alignment horizontal="right" wrapText="1"/>
    </xf>
    <xf numFmtId="164" fontId="9" fillId="0" borderId="2" xfId="0" applyNumberFormat="1" applyFont="1" applyBorder="1" applyAlignment="1" applyProtection="1">
      <alignment horizontal="right" wrapText="1"/>
    </xf>
    <xf numFmtId="164" fontId="9" fillId="0" borderId="4" xfId="0" applyNumberFormat="1" applyFont="1" applyBorder="1" applyAlignment="1" applyProtection="1">
      <alignment horizontal="right" wrapText="1"/>
    </xf>
    <xf numFmtId="0" fontId="11" fillId="0" borderId="2" xfId="0" applyFont="1" applyBorder="1" applyAlignment="1" applyProtection="1">
      <alignment horizontal="center" vertical="center" wrapText="1"/>
    </xf>
    <xf numFmtId="0" fontId="1" fillId="0" borderId="0" xfId="2" applyFont="1" applyAlignment="1" applyProtection="1">
      <alignment horizontal="right"/>
    </xf>
    <xf numFmtId="0" fontId="12" fillId="0" borderId="15" xfId="2" applyFont="1" applyFill="1" applyBorder="1" applyAlignment="1" applyProtection="1">
      <alignment horizontal="center" vertical="center" wrapText="1"/>
    </xf>
    <xf numFmtId="0" fontId="12" fillId="0" borderId="0" xfId="2" applyFont="1" applyFill="1" applyBorder="1" applyAlignment="1" applyProtection="1">
      <alignment horizontal="center" vertical="center" wrapText="1"/>
    </xf>
    <xf numFmtId="0" fontId="12" fillId="0" borderId="15" xfId="2" applyFont="1" applyBorder="1" applyAlignment="1" applyProtection="1">
      <alignment horizontal="center" vertical="center"/>
    </xf>
    <xf numFmtId="0" fontId="12" fillId="0" borderId="0" xfId="2" applyFont="1" applyBorder="1" applyAlignment="1" applyProtection="1">
      <alignment horizontal="center" vertical="center"/>
    </xf>
    <xf numFmtId="3" fontId="4" fillId="0" borderId="15" xfId="2" applyNumberFormat="1" applyBorder="1" applyProtection="1"/>
    <xf numFmtId="0" fontId="21" fillId="0" borderId="0" xfId="2" applyFont="1" applyFill="1" applyAlignment="1" applyProtection="1">
      <alignment vertical="center" wrapText="1"/>
    </xf>
    <xf numFmtId="0" fontId="1" fillId="0" borderId="0" xfId="7" applyFont="1" applyProtection="1"/>
    <xf numFmtId="0" fontId="1" fillId="0" borderId="0" xfId="7" applyFont="1" applyAlignment="1" applyProtection="1">
      <alignment horizontal="right"/>
    </xf>
    <xf numFmtId="0" fontId="4" fillId="0" borderId="0" xfId="0" applyFont="1" applyFill="1" applyProtection="1"/>
    <xf numFmtId="0" fontId="24" fillId="0" borderId="0" xfId="0" applyFont="1" applyFill="1" applyProtection="1"/>
    <xf numFmtId="49" fontId="4" fillId="0" borderId="0" xfId="2" applyNumberFormat="1" applyFont="1" applyFill="1" applyBorder="1" applyAlignment="1" applyProtection="1">
      <alignment horizontal="right" vertical="center" wrapText="1"/>
    </xf>
    <xf numFmtId="0" fontId="4" fillId="0" borderId="0" xfId="2" applyFont="1" applyFill="1" applyBorder="1" applyProtection="1"/>
    <xf numFmtId="3" fontId="4" fillId="0" borderId="0" xfId="2" applyNumberFormat="1" applyFill="1" applyBorder="1" applyAlignment="1" applyProtection="1">
      <alignment wrapText="1"/>
    </xf>
    <xf numFmtId="0" fontId="4" fillId="0" borderId="0" xfId="2" applyFill="1" applyProtection="1"/>
    <xf numFmtId="0" fontId="4" fillId="0" borderId="0" xfId="2" applyFont="1" applyFill="1" applyProtection="1"/>
    <xf numFmtId="0" fontId="1" fillId="0" borderId="0" xfId="7" applyFont="1" applyFill="1" applyProtection="1"/>
    <xf numFmtId="0" fontId="14" fillId="0" borderId="0" xfId="7" applyFill="1" applyProtection="1"/>
    <xf numFmtId="0" fontId="1" fillId="0" borderId="0" xfId="7" applyFont="1" applyFill="1" applyAlignment="1" applyProtection="1">
      <alignment horizontal="right"/>
    </xf>
    <xf numFmtId="0" fontId="12" fillId="0" borderId="4" xfId="2" applyFont="1" applyBorder="1" applyAlignment="1" applyProtection="1">
      <alignment horizontal="center" vertical="center"/>
    </xf>
    <xf numFmtId="0" fontId="12" fillId="0" borderId="20" xfId="2" applyFont="1" applyBorder="1" applyAlignment="1" applyProtection="1">
      <alignment horizontal="center" vertical="center" wrapText="1"/>
    </xf>
    <xf numFmtId="0" fontId="12" fillId="0" borderId="7" xfId="2" applyFont="1" applyBorder="1" applyAlignment="1" applyProtection="1">
      <alignment horizontal="center" vertical="center" wrapText="1"/>
    </xf>
    <xf numFmtId="0" fontId="12" fillId="0" borderId="8" xfId="2" applyFont="1" applyFill="1" applyBorder="1" applyAlignment="1" applyProtection="1">
      <alignment horizontal="center" vertical="center" wrapText="1"/>
    </xf>
    <xf numFmtId="49" fontId="12" fillId="0" borderId="3" xfId="2" applyNumberFormat="1" applyFont="1" applyBorder="1" applyAlignment="1" applyProtection="1">
      <alignment horizontal="center" vertical="center" wrapText="1"/>
    </xf>
    <xf numFmtId="0" fontId="12" fillId="0" borderId="10" xfId="2" applyFont="1" applyFill="1" applyBorder="1" applyProtection="1"/>
    <xf numFmtId="3" fontId="12" fillId="0" borderId="5" xfId="2" applyNumberFormat="1" applyFont="1" applyFill="1" applyBorder="1" applyAlignment="1" applyProtection="1">
      <alignment wrapText="1"/>
    </xf>
    <xf numFmtId="0" fontId="31" fillId="0" borderId="3" xfId="8" applyFont="1" applyBorder="1" applyAlignment="1">
      <alignment horizontal="center" wrapText="1"/>
    </xf>
    <xf numFmtId="0" fontId="31" fillId="0" borderId="2" xfId="8" applyFont="1" applyBorder="1" applyAlignment="1">
      <alignment horizontal="center" wrapText="1"/>
    </xf>
    <xf numFmtId="0" fontId="31" fillId="0" borderId="4" xfId="8" applyFont="1" applyBorder="1" applyAlignment="1">
      <alignment horizontal="center" wrapText="1"/>
    </xf>
    <xf numFmtId="0" fontId="31" fillId="0" borderId="3" xfId="8" applyFont="1" applyBorder="1" applyAlignment="1" applyProtection="1">
      <alignment horizontal="center" wrapText="1"/>
    </xf>
    <xf numFmtId="0" fontId="31" fillId="0" borderId="2" xfId="8" applyFont="1" applyBorder="1" applyAlignment="1">
      <alignment wrapText="1"/>
    </xf>
    <xf numFmtId="164" fontId="31" fillId="0" borderId="4" xfId="8" applyNumberFormat="1" applyFont="1" applyBorder="1" applyAlignment="1">
      <alignment horizontal="right" wrapText="1"/>
    </xf>
    <xf numFmtId="0" fontId="32" fillId="0" borderId="3" xfId="8" applyFont="1" applyBorder="1" applyAlignment="1" applyProtection="1">
      <alignment horizontal="center" wrapText="1"/>
    </xf>
    <xf numFmtId="0" fontId="32" fillId="0" borderId="2" xfId="8" applyFont="1" applyBorder="1" applyAlignment="1">
      <alignment horizontal="center" wrapText="1"/>
    </xf>
    <xf numFmtId="0" fontId="32" fillId="0" borderId="2" xfId="8" applyFont="1" applyBorder="1" applyAlignment="1">
      <alignment wrapText="1"/>
    </xf>
    <xf numFmtId="164" fontId="32" fillId="0" borderId="4" xfId="8" applyNumberFormat="1" applyFont="1" applyBorder="1" applyAlignment="1" applyProtection="1">
      <alignment horizontal="right" wrapText="1"/>
      <protection locked="0"/>
    </xf>
    <xf numFmtId="0" fontId="31" fillId="0" borderId="10" xfId="8" applyFont="1" applyBorder="1" applyAlignment="1" applyProtection="1">
      <alignment horizontal="center" wrapText="1"/>
    </xf>
    <xf numFmtId="0" fontId="32" fillId="0" borderId="5" xfId="8" applyFont="1" applyBorder="1" applyAlignment="1">
      <alignment horizontal="center" wrapText="1"/>
    </xf>
    <xf numFmtId="0" fontId="31" fillId="0" borderId="5" xfId="8" applyFont="1" applyBorder="1" applyAlignment="1">
      <alignment wrapText="1"/>
    </xf>
    <xf numFmtId="164" fontId="31" fillId="0" borderId="6" xfId="8" applyNumberFormat="1" applyFont="1" applyBorder="1" applyAlignment="1">
      <alignment horizontal="right" wrapText="1"/>
    </xf>
    <xf numFmtId="0" fontId="13" fillId="0" borderId="0" xfId="0" applyFont="1" applyBorder="1" applyAlignment="1" applyProtection="1">
      <alignment horizontal="right"/>
    </xf>
    <xf numFmtId="0" fontId="13" fillId="0" borderId="0" xfId="0" applyFont="1" applyBorder="1" applyAlignment="1" applyProtection="1"/>
    <xf numFmtId="0" fontId="23" fillId="0" borderId="0" xfId="0" applyFont="1" applyBorder="1" applyAlignment="1" applyProtection="1">
      <alignment horizontal="center"/>
    </xf>
    <xf numFmtId="0" fontId="23" fillId="0" borderId="2" xfId="0" applyFont="1" applyFill="1" applyBorder="1" applyAlignment="1" applyProtection="1">
      <alignment horizontal="center"/>
    </xf>
    <xf numFmtId="0" fontId="23" fillId="0" borderId="4" xfId="0" applyFont="1" applyBorder="1" applyAlignment="1" applyProtection="1">
      <alignment horizontal="center"/>
    </xf>
    <xf numFmtId="0" fontId="0" fillId="0" borderId="0" xfId="0" applyAlignment="1" applyProtection="1">
      <alignment vertical="center"/>
    </xf>
    <xf numFmtId="0" fontId="13" fillId="0" borderId="0" xfId="0" applyFont="1" applyBorder="1" applyAlignment="1" applyProtection="1">
      <alignment horizontal="center" vertical="center"/>
    </xf>
    <xf numFmtId="0" fontId="12" fillId="7" borderId="3" xfId="0" applyFont="1" applyFill="1" applyBorder="1" applyAlignment="1" applyProtection="1">
      <alignment horizontal="center" vertical="center"/>
    </xf>
    <xf numFmtId="0" fontId="12" fillId="7" borderId="2" xfId="0" applyFont="1" applyFill="1" applyBorder="1" applyAlignment="1" applyProtection="1">
      <alignment vertical="center" wrapText="1"/>
    </xf>
    <xf numFmtId="0" fontId="0" fillId="0" borderId="3" xfId="0" applyBorder="1" applyAlignment="1" applyProtection="1">
      <alignment horizontal="center" vertical="center"/>
    </xf>
    <xf numFmtId="0" fontId="4" fillId="0" borderId="2" xfId="0" applyFont="1" applyBorder="1" applyAlignment="1" applyProtection="1">
      <alignment vertical="center" wrapText="1"/>
    </xf>
    <xf numFmtId="0" fontId="12" fillId="7" borderId="10" xfId="0" applyFont="1" applyFill="1" applyBorder="1" applyAlignment="1" applyProtection="1">
      <alignment horizontal="center" vertical="center"/>
    </xf>
    <xf numFmtId="0" fontId="12" fillId="7" borderId="5" xfId="0" applyFont="1" applyFill="1" applyBorder="1" applyAlignment="1" applyProtection="1">
      <alignment vertical="center"/>
    </xf>
    <xf numFmtId="3" fontId="12" fillId="7" borderId="2" xfId="0" applyNumberFormat="1" applyFont="1" applyFill="1" applyBorder="1" applyAlignment="1" applyProtection="1">
      <alignment horizontal="right" vertical="center"/>
    </xf>
    <xf numFmtId="3" fontId="12" fillId="7" borderId="4" xfId="0" applyNumberFormat="1" applyFont="1" applyFill="1" applyBorder="1" applyAlignment="1" applyProtection="1">
      <alignment vertical="center"/>
    </xf>
    <xf numFmtId="3" fontId="12" fillId="7" borderId="5" xfId="0" applyNumberFormat="1" applyFont="1" applyFill="1" applyBorder="1" applyAlignment="1" applyProtection="1">
      <alignment vertical="center"/>
    </xf>
    <xf numFmtId="3" fontId="12" fillId="7" borderId="6" xfId="0" applyNumberFormat="1" applyFont="1" applyFill="1" applyBorder="1" applyAlignment="1" applyProtection="1">
      <alignment vertical="center"/>
    </xf>
    <xf numFmtId="3" fontId="4" fillId="0" borderId="2" xfId="0" applyNumberFormat="1" applyFont="1" applyBorder="1" applyAlignment="1" applyProtection="1">
      <alignment horizontal="right" vertical="center"/>
      <protection locked="0"/>
    </xf>
    <xf numFmtId="3" fontId="4" fillId="0" borderId="4" xfId="0" applyNumberFormat="1" applyFont="1" applyBorder="1" applyAlignment="1" applyProtection="1">
      <alignment horizontal="right" vertical="center"/>
      <protection locked="0"/>
    </xf>
    <xf numFmtId="0" fontId="26" fillId="0" borderId="0" xfId="2" applyFont="1" applyAlignment="1" applyProtection="1">
      <alignment horizontal="left"/>
    </xf>
    <xf numFmtId="0" fontId="3" fillId="0" borderId="0" xfId="11" applyFont="1" applyFill="1" applyBorder="1" applyAlignment="1" applyProtection="1">
      <alignment horizontal="left" wrapText="1"/>
    </xf>
    <xf numFmtId="49" fontId="0" fillId="0" borderId="3" xfId="0" applyNumberFormat="1" applyFill="1" applyBorder="1" applyAlignment="1" applyProtection="1">
      <alignment horizontal="center"/>
    </xf>
    <xf numFmtId="0" fontId="4" fillId="0" borderId="2" xfId="10" applyFont="1" applyFill="1" applyBorder="1" applyProtection="1"/>
    <xf numFmtId="0" fontId="24" fillId="0" borderId="0" xfId="0" applyFont="1" applyFill="1" applyBorder="1" applyProtection="1"/>
    <xf numFmtId="0" fontId="14" fillId="0" borderId="2" xfId="10" applyFont="1" applyFill="1" applyBorder="1" applyProtection="1"/>
    <xf numFmtId="0" fontId="25" fillId="0" borderId="0" xfId="0" applyFont="1" applyFill="1" applyProtection="1"/>
    <xf numFmtId="0" fontId="0" fillId="0" borderId="21" xfId="0" applyBorder="1" applyAlignment="1" applyProtection="1">
      <alignment horizontal="center" vertical="center"/>
    </xf>
    <xf numFmtId="0" fontId="4" fillId="0" borderId="11" xfId="0" applyFont="1" applyBorder="1" applyAlignment="1" applyProtection="1">
      <alignment vertical="center" wrapText="1"/>
    </xf>
    <xf numFmtId="0" fontId="4" fillId="0" borderId="11" xfId="0" applyFont="1" applyFill="1" applyBorder="1" applyAlignment="1" applyProtection="1">
      <alignment vertical="center" wrapText="1"/>
    </xf>
    <xf numFmtId="3" fontId="12" fillId="7" borderId="4" xfId="0" applyNumberFormat="1" applyFont="1" applyFill="1" applyBorder="1" applyAlignment="1" applyProtection="1">
      <alignment horizontal="right" vertical="center"/>
    </xf>
    <xf numFmtId="0" fontId="12" fillId="0" borderId="20" xfId="4" applyFont="1" applyBorder="1" applyAlignment="1" applyProtection="1">
      <alignment horizontal="center" vertical="center" wrapText="1"/>
    </xf>
    <xf numFmtId="0" fontId="12" fillId="0" borderId="7" xfId="4" applyFont="1" applyBorder="1" applyAlignment="1" applyProtection="1">
      <alignment horizontal="center" vertical="center" wrapText="1"/>
    </xf>
    <xf numFmtId="49" fontId="12" fillId="7" borderId="3" xfId="4" applyNumberFormat="1" applyFont="1" applyFill="1" applyBorder="1" applyAlignment="1" applyProtection="1">
      <alignment horizontal="center" vertical="center" wrapText="1"/>
    </xf>
    <xf numFmtId="0" fontId="12" fillId="7" borderId="2" xfId="4" applyNumberFormat="1" applyFont="1" applyFill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center" vertical="center"/>
    </xf>
    <xf numFmtId="49" fontId="4" fillId="0" borderId="3" xfId="4" applyNumberFormat="1" applyFont="1" applyBorder="1" applyAlignment="1" applyProtection="1">
      <alignment horizontal="center" vertical="center" wrapText="1"/>
    </xf>
    <xf numFmtId="0" fontId="4" fillId="0" borderId="2" xfId="4" applyNumberFormat="1" applyFont="1" applyBorder="1" applyAlignment="1" applyProtection="1">
      <alignment vertical="center" wrapText="1"/>
    </xf>
    <xf numFmtId="3" fontId="1" fillId="0" borderId="2" xfId="0" applyNumberFormat="1" applyFont="1" applyBorder="1" applyAlignment="1" applyProtection="1">
      <alignment horizontal="right" vertical="center"/>
      <protection locked="0"/>
    </xf>
    <xf numFmtId="3" fontId="1" fillId="0" borderId="4" xfId="0" applyNumberFormat="1" applyFont="1" applyBorder="1" applyAlignment="1" applyProtection="1">
      <alignment vertical="center"/>
      <protection locked="0"/>
    </xf>
    <xf numFmtId="3" fontId="3" fillId="0" borderId="4" xfId="11" applyNumberFormat="1" applyFont="1" applyFill="1" applyBorder="1" applyAlignment="1" applyProtection="1">
      <alignment horizontal="right" wrapText="1"/>
      <protection locked="0"/>
    </xf>
    <xf numFmtId="3" fontId="4" fillId="0" borderId="4" xfId="0" applyNumberFormat="1" applyFont="1" applyFill="1" applyBorder="1" applyAlignment="1" applyProtection="1">
      <alignment horizontal="right"/>
      <protection locked="0"/>
    </xf>
    <xf numFmtId="3" fontId="12" fillId="0" borderId="6" xfId="2" applyNumberFormat="1" applyFont="1" applyFill="1" applyBorder="1" applyAlignment="1" applyProtection="1">
      <alignment horizontal="right" wrapText="1"/>
    </xf>
    <xf numFmtId="0" fontId="12" fillId="0" borderId="7" xfId="0" applyFont="1" applyFill="1" applyBorder="1" applyAlignment="1" applyProtection="1">
      <alignment horizontal="center" vertical="center" wrapText="1"/>
    </xf>
    <xf numFmtId="0" fontId="12" fillId="0" borderId="8" xfId="0" applyFont="1" applyBorder="1" applyAlignment="1" applyProtection="1">
      <alignment horizontal="center" vertical="center" wrapText="1"/>
    </xf>
    <xf numFmtId="0" fontId="1" fillId="0" borderId="0" xfId="8"/>
    <xf numFmtId="0" fontId="1" fillId="0" borderId="0" xfId="8" applyAlignment="1">
      <alignment horizontal="right"/>
    </xf>
    <xf numFmtId="0" fontId="11" fillId="0" borderId="14" xfId="8" applyFont="1" applyBorder="1" applyAlignment="1">
      <alignment horizontal="center" wrapText="1"/>
    </xf>
    <xf numFmtId="164" fontId="11" fillId="0" borderId="14" xfId="8" applyNumberFormat="1" applyFont="1" applyBorder="1" applyAlignment="1">
      <alignment horizontal="right" wrapText="1"/>
    </xf>
    <xf numFmtId="164" fontId="9" fillId="0" borderId="14" xfId="8" applyNumberFormat="1" applyFont="1" applyBorder="1" applyAlignment="1" applyProtection="1">
      <alignment horizontal="right" wrapText="1"/>
      <protection locked="0"/>
    </xf>
    <xf numFmtId="164" fontId="11" fillId="0" borderId="13" xfId="8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3" fontId="1" fillId="0" borderId="4" xfId="0" applyNumberFormat="1" applyFont="1" applyBorder="1" applyAlignment="1" applyProtection="1">
      <alignment horizontal="right" vertical="center"/>
      <protection locked="0"/>
    </xf>
    <xf numFmtId="0" fontId="35" fillId="0" borderId="0" xfId="0" applyFont="1"/>
    <xf numFmtId="0" fontId="4" fillId="0" borderId="21" xfId="9" applyBorder="1" applyAlignment="1" applyProtection="1">
      <alignment horizontal="center" vertical="center"/>
    </xf>
    <xf numFmtId="0" fontId="4" fillId="0" borderId="11" xfId="9" applyFont="1" applyBorder="1" applyAlignment="1" applyProtection="1">
      <alignment vertical="center" wrapText="1"/>
    </xf>
    <xf numFmtId="0" fontId="5" fillId="0" borderId="3" xfId="4" applyFont="1" applyBorder="1" applyAlignment="1" applyProtection="1">
      <alignment horizontal="center" vertical="center" wrapText="1"/>
    </xf>
    <xf numFmtId="0" fontId="5" fillId="0" borderId="2" xfId="4" applyFont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3" fontId="4" fillId="0" borderId="2" xfId="0" applyNumberFormat="1" applyFont="1" applyFill="1" applyBorder="1" applyAlignment="1" applyProtection="1">
      <alignment horizontal="right" vertical="center"/>
      <protection locked="0"/>
    </xf>
    <xf numFmtId="3" fontId="4" fillId="0" borderId="4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 applyProtection="1">
      <alignment vertical="center"/>
    </xf>
    <xf numFmtId="0" fontId="4" fillId="0" borderId="21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/>
    </xf>
    <xf numFmtId="0" fontId="5" fillId="0" borderId="4" xfId="0" applyFont="1" applyBorder="1" applyAlignment="1" applyProtection="1">
      <alignment horizontal="center"/>
    </xf>
    <xf numFmtId="49" fontId="4" fillId="0" borderId="3" xfId="4" applyNumberFormat="1" applyFont="1" applyFill="1" applyBorder="1" applyAlignment="1" applyProtection="1">
      <alignment horizontal="center" vertical="center" wrapText="1"/>
    </xf>
    <xf numFmtId="0" fontId="4" fillId="0" borderId="2" xfId="4" applyNumberFormat="1" applyFont="1" applyFill="1" applyBorder="1" applyAlignment="1" applyProtection="1">
      <alignment vertical="center" wrapText="1"/>
    </xf>
    <xf numFmtId="3" fontId="4" fillId="0" borderId="4" xfId="0" applyNumberFormat="1" applyFont="1" applyFill="1" applyBorder="1" applyAlignment="1" applyProtection="1">
      <alignment vertical="center"/>
      <protection locked="0"/>
    </xf>
    <xf numFmtId="4" fontId="0" fillId="10" borderId="14" xfId="0" applyNumberFormat="1" applyFill="1" applyBorder="1" applyProtection="1">
      <protection locked="0"/>
    </xf>
    <xf numFmtId="1" fontId="26" fillId="0" borderId="0" xfId="0" applyNumberFormat="1" applyFont="1" applyBorder="1" applyAlignment="1">
      <alignment horizontal="center" vertical="center" wrapText="1"/>
    </xf>
    <xf numFmtId="0" fontId="12" fillId="0" borderId="2" xfId="0" applyFont="1" applyBorder="1" applyAlignment="1" applyProtection="1">
      <alignment horizontal="center" vertical="center" wrapText="1"/>
    </xf>
    <xf numFmtId="0" fontId="35" fillId="0" borderId="0" xfId="2" applyFont="1" applyProtection="1"/>
    <xf numFmtId="0" fontId="4" fillId="0" borderId="0" xfId="2" applyAlignment="1" applyProtection="1">
      <alignment horizontal="left" vertical="center"/>
    </xf>
    <xf numFmtId="0" fontId="12" fillId="0" borderId="0" xfId="2" applyFont="1" applyAlignment="1" applyProtection="1">
      <alignment horizontal="left"/>
    </xf>
    <xf numFmtId="3" fontId="4" fillId="0" borderId="2" xfId="2" applyNumberFormat="1" applyFont="1" applyBorder="1" applyProtection="1"/>
    <xf numFmtId="3" fontId="4" fillId="0" borderId="2" xfId="2" applyNumberFormat="1" applyFont="1" applyBorder="1" applyProtection="1">
      <protection locked="0"/>
    </xf>
    <xf numFmtId="0" fontId="11" fillId="0" borderId="2" xfId="0" applyFont="1" applyBorder="1" applyAlignment="1">
      <alignment horizontal="center" vertical="center" wrapText="1"/>
    </xf>
    <xf numFmtId="49" fontId="11" fillId="0" borderId="2" xfId="12" applyNumberFormat="1" applyFont="1" applyBorder="1" applyAlignment="1" applyProtection="1">
      <alignment horizontal="center" vertical="center" wrapText="1"/>
    </xf>
    <xf numFmtId="0" fontId="4" fillId="2" borderId="0" xfId="10" applyFont="1" applyFill="1" applyBorder="1" applyAlignment="1">
      <alignment horizontal="left"/>
    </xf>
    <xf numFmtId="0" fontId="11" fillId="0" borderId="3" xfId="8" applyFont="1" applyBorder="1" applyAlignment="1">
      <alignment horizontal="center" wrapText="1"/>
    </xf>
    <xf numFmtId="0" fontId="11" fillId="0" borderId="2" xfId="8" applyFont="1" applyBorder="1" applyAlignment="1">
      <alignment horizontal="center" wrapText="1"/>
    </xf>
    <xf numFmtId="0" fontId="11" fillId="0" borderId="4" xfId="8" applyFont="1" applyBorder="1" applyAlignment="1">
      <alignment horizontal="center" wrapText="1"/>
    </xf>
    <xf numFmtId="49" fontId="11" fillId="0" borderId="3" xfId="8" applyNumberFormat="1" applyFont="1" applyBorder="1" applyAlignment="1">
      <alignment horizontal="center" vertical="center"/>
    </xf>
    <xf numFmtId="0" fontId="11" fillId="0" borderId="2" xfId="8" applyFont="1" applyBorder="1" applyAlignment="1">
      <alignment wrapText="1"/>
    </xf>
    <xf numFmtId="164" fontId="11" fillId="0" borderId="4" xfId="8" applyNumberFormat="1" applyFont="1" applyBorder="1" applyAlignment="1">
      <alignment horizontal="right" wrapText="1"/>
    </xf>
    <xf numFmtId="0" fontId="9" fillId="0" borderId="3" xfId="8" applyFont="1" applyBorder="1" applyAlignment="1">
      <alignment horizontal="center" wrapText="1"/>
    </xf>
    <xf numFmtId="0" fontId="9" fillId="0" borderId="2" xfId="8" applyFont="1" applyBorder="1" applyAlignment="1">
      <alignment horizontal="center" wrapText="1"/>
    </xf>
    <xf numFmtId="0" fontId="9" fillId="0" borderId="2" xfId="8" applyFont="1" applyBorder="1" applyAlignment="1">
      <alignment wrapText="1"/>
    </xf>
    <xf numFmtId="0" fontId="11" fillId="0" borderId="10" xfId="8" applyFont="1" applyBorder="1" applyAlignment="1">
      <alignment horizontal="center" wrapText="1"/>
    </xf>
    <xf numFmtId="0" fontId="9" fillId="0" borderId="5" xfId="8" applyFont="1" applyBorder="1" applyAlignment="1">
      <alignment horizontal="center" wrapText="1"/>
    </xf>
    <xf numFmtId="0" fontId="11" fillId="0" borderId="5" xfId="8" applyFont="1" applyBorder="1" applyAlignment="1">
      <alignment wrapText="1"/>
    </xf>
    <xf numFmtId="164" fontId="11" fillId="0" borderId="6" xfId="8" applyNumberFormat="1" applyFont="1" applyBorder="1" applyAlignment="1">
      <alignment horizontal="right" wrapText="1"/>
    </xf>
    <xf numFmtId="0" fontId="4" fillId="0" borderId="0" xfId="8" applyFont="1" applyAlignment="1">
      <alignment horizontal="center"/>
    </xf>
    <xf numFmtId="0" fontId="4" fillId="0" borderId="0" xfId="8" applyFont="1"/>
    <xf numFmtId="0" fontId="13" fillId="0" borderId="0" xfId="8" applyFont="1" applyAlignment="1">
      <alignment horizontal="left"/>
    </xf>
    <xf numFmtId="0" fontId="4" fillId="0" borderId="0" xfId="8" applyFont="1" applyAlignment="1">
      <alignment horizontal="right"/>
    </xf>
    <xf numFmtId="0" fontId="4" fillId="0" borderId="0" xfId="8" applyFont="1" applyBorder="1"/>
    <xf numFmtId="0" fontId="11" fillId="0" borderId="18" xfId="0" applyFont="1" applyBorder="1" applyAlignment="1">
      <alignment horizontal="center" wrapText="1"/>
    </xf>
    <xf numFmtId="0" fontId="11" fillId="0" borderId="3" xfId="8" applyFont="1" applyBorder="1" applyAlignment="1" applyProtection="1">
      <alignment horizontal="center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18" xfId="8" applyNumberFormat="1" applyFont="1" applyBorder="1" applyAlignment="1">
      <alignment horizontal="right" wrapText="1"/>
    </xf>
    <xf numFmtId="0" fontId="9" fillId="0" borderId="3" xfId="8" applyFont="1" applyBorder="1" applyAlignment="1" applyProtection="1">
      <alignment horizontal="center" wrapText="1"/>
    </xf>
    <xf numFmtId="164" fontId="9" fillId="0" borderId="2" xfId="8" applyNumberFormat="1" applyFont="1" applyBorder="1" applyAlignment="1" applyProtection="1">
      <alignment horizontal="right" wrapText="1"/>
      <protection locked="0"/>
    </xf>
    <xf numFmtId="164" fontId="9" fillId="0" borderId="18" xfId="8" applyNumberFormat="1" applyFont="1" applyBorder="1" applyAlignment="1" applyProtection="1">
      <alignment horizontal="right" wrapText="1"/>
      <protection locked="0"/>
    </xf>
    <xf numFmtId="0" fontId="11" fillId="0" borderId="10" xfId="8" applyFont="1" applyBorder="1" applyAlignment="1" applyProtection="1">
      <alignment horizontal="center" wrapText="1"/>
    </xf>
    <xf numFmtId="164" fontId="11" fillId="0" borderId="5" xfId="8" applyNumberFormat="1" applyFont="1" applyBorder="1" applyAlignment="1">
      <alignment horizontal="right" wrapText="1"/>
    </xf>
    <xf numFmtId="164" fontId="11" fillId="0" borderId="31" xfId="8" applyNumberFormat="1" applyFont="1" applyBorder="1" applyAlignment="1">
      <alignment horizontal="right" wrapText="1"/>
    </xf>
    <xf numFmtId="0" fontId="1" fillId="0" borderId="0" xfId="8" applyAlignment="1">
      <alignment horizontal="center"/>
    </xf>
    <xf numFmtId="0" fontId="1" fillId="0" borderId="0" xfId="8" applyBorder="1"/>
    <xf numFmtId="0" fontId="1" fillId="0" borderId="0" xfId="8" applyProtection="1"/>
    <xf numFmtId="0" fontId="1" fillId="0" borderId="0" xfId="8" applyFont="1" applyProtection="1"/>
    <xf numFmtId="0" fontId="18" fillId="4" borderId="14" xfId="0" applyFont="1" applyFill="1" applyBorder="1" applyAlignment="1" applyProtection="1">
      <alignment horizontal="center" vertical="center" wrapText="1"/>
    </xf>
    <xf numFmtId="0" fontId="0" fillId="0" borderId="16" xfId="0" applyBorder="1"/>
    <xf numFmtId="0" fontId="0" fillId="0" borderId="18" xfId="0" applyBorder="1"/>
    <xf numFmtId="0" fontId="17" fillId="2" borderId="0" xfId="0" applyFont="1" applyFill="1" applyBorder="1" applyAlignment="1" applyProtection="1">
      <alignment horizontal="center" vertical="center"/>
    </xf>
    <xf numFmtId="49" fontId="4" fillId="2" borderId="0" xfId="0" applyNumberFormat="1" applyFont="1" applyFill="1" applyBorder="1" applyAlignment="1" applyProtection="1">
      <alignment horizontal="left"/>
    </xf>
    <xf numFmtId="49" fontId="1" fillId="0" borderId="14" xfId="0" applyNumberFormat="1" applyFont="1" applyFill="1" applyBorder="1" applyAlignment="1" applyProtection="1">
      <alignment vertical="center"/>
      <protection locked="0"/>
    </xf>
    <xf numFmtId="49" fontId="1" fillId="0" borderId="18" xfId="0" applyNumberFormat="1" applyFont="1" applyFill="1" applyBorder="1" applyAlignment="1" applyProtection="1">
      <alignment vertical="center"/>
      <protection locked="0"/>
    </xf>
    <xf numFmtId="49" fontId="1" fillId="0" borderId="2" xfId="0" applyNumberFormat="1" applyFont="1" applyFill="1" applyBorder="1" applyAlignment="1" applyProtection="1">
      <alignment vertical="center"/>
      <protection locked="0"/>
    </xf>
    <xf numFmtId="0" fontId="11" fillId="0" borderId="3" xfId="12" applyFont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12" applyFont="1" applyBorder="1" applyAlignment="1">
      <alignment horizontal="center" vertical="center" wrapText="1"/>
    </xf>
    <xf numFmtId="49" fontId="11" fillId="0" borderId="2" xfId="12" applyNumberFormat="1" applyFont="1" applyBorder="1" applyAlignment="1" applyProtection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12" applyFont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3" fillId="0" borderId="2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1" fillId="0" borderId="24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1" fillId="0" borderId="27" xfId="8" applyFont="1" applyBorder="1" applyAlignment="1">
      <alignment horizontal="center" vertical="center" wrapText="1"/>
    </xf>
    <xf numFmtId="0" fontId="11" fillId="0" borderId="14" xfId="8" applyFont="1" applyBorder="1" applyAlignment="1">
      <alignment horizontal="center" vertical="center" wrapText="1"/>
    </xf>
    <xf numFmtId="0" fontId="11" fillId="0" borderId="7" xfId="8" applyFont="1" applyBorder="1" applyAlignment="1">
      <alignment horizontal="center" vertical="center" wrapText="1"/>
    </xf>
    <xf numFmtId="0" fontId="4" fillId="0" borderId="2" xfId="8" applyFont="1" applyBorder="1" applyAlignment="1">
      <alignment vertical="center"/>
    </xf>
    <xf numFmtId="0" fontId="11" fillId="0" borderId="8" xfId="8" applyFont="1" applyBorder="1" applyAlignment="1">
      <alignment horizontal="center" vertical="center" wrapText="1"/>
    </xf>
    <xf numFmtId="0" fontId="11" fillId="0" borderId="4" xfId="8" applyFont="1" applyBorder="1" applyAlignment="1">
      <alignment horizontal="center" vertical="center" wrapText="1"/>
    </xf>
    <xf numFmtId="0" fontId="4" fillId="0" borderId="4" xfId="8" applyFont="1" applyBorder="1" applyAlignment="1">
      <alignment vertical="center"/>
    </xf>
    <xf numFmtId="0" fontId="11" fillId="0" borderId="23" xfId="8" applyFont="1" applyBorder="1" applyAlignment="1">
      <alignment horizontal="center" vertical="center" wrapText="1"/>
    </xf>
    <xf numFmtId="0" fontId="11" fillId="0" borderId="18" xfId="8" applyFont="1" applyBorder="1" applyAlignment="1">
      <alignment horizontal="center" vertical="center" wrapText="1"/>
    </xf>
    <xf numFmtId="0" fontId="11" fillId="0" borderId="28" xfId="8" applyFont="1" applyBorder="1" applyAlignment="1">
      <alignment horizontal="center" vertical="center" wrapText="1"/>
    </xf>
    <xf numFmtId="0" fontId="11" fillId="0" borderId="29" xfId="8" applyFont="1" applyBorder="1" applyAlignment="1">
      <alignment horizontal="center" vertical="center" wrapText="1"/>
    </xf>
    <xf numFmtId="0" fontId="11" fillId="0" borderId="30" xfId="8" applyFont="1" applyBorder="1" applyAlignment="1">
      <alignment horizontal="center" vertical="center" wrapText="1"/>
    </xf>
    <xf numFmtId="0" fontId="11" fillId="0" borderId="20" xfId="8" applyFont="1" applyBorder="1" applyAlignment="1">
      <alignment horizontal="center" vertical="center" wrapText="1"/>
    </xf>
    <xf numFmtId="0" fontId="11" fillId="0" borderId="3" xfId="8" applyFont="1" applyBorder="1" applyAlignment="1">
      <alignment horizontal="center" vertical="center" wrapText="1"/>
    </xf>
    <xf numFmtId="0" fontId="4" fillId="0" borderId="2" xfId="8" applyFont="1" applyBorder="1" applyAlignment="1">
      <alignment horizontal="center" vertical="center"/>
    </xf>
    <xf numFmtId="0" fontId="11" fillId="0" borderId="2" xfId="8" applyFont="1" applyBorder="1" applyAlignment="1">
      <alignment horizontal="center" vertical="center" wrapText="1"/>
    </xf>
    <xf numFmtId="0" fontId="4" fillId="0" borderId="3" xfId="8" applyFont="1" applyBorder="1" applyAlignment="1">
      <alignment vertical="center"/>
    </xf>
    <xf numFmtId="0" fontId="21" fillId="0" borderId="0" xfId="2" applyFont="1" applyFill="1" applyAlignment="1" applyProtection="1">
      <alignment horizontal="center" wrapText="1"/>
    </xf>
    <xf numFmtId="0" fontId="4" fillId="0" borderId="0" xfId="2" applyAlignment="1" applyProtection="1">
      <alignment horizontal="left" wrapText="1"/>
    </xf>
    <xf numFmtId="1" fontId="26" fillId="0" borderId="0" xfId="0" applyNumberFormat="1" applyFont="1" applyBorder="1" applyAlignment="1">
      <alignment horizontal="center" vertical="center" wrapText="1"/>
    </xf>
    <xf numFmtId="0" fontId="12" fillId="0" borderId="2" xfId="2" applyFont="1" applyBorder="1" applyAlignment="1" applyProtection="1">
      <alignment horizontal="center" vertical="center" wrapText="1"/>
    </xf>
    <xf numFmtId="0" fontId="12" fillId="0" borderId="2" xfId="12" applyFont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center" wrapText="1"/>
    </xf>
    <xf numFmtId="0" fontId="21" fillId="0" borderId="0" xfId="2" applyFont="1" applyFill="1" applyAlignment="1" applyProtection="1">
      <alignment horizontal="center"/>
    </xf>
    <xf numFmtId="0" fontId="26" fillId="0" borderId="0" xfId="2" applyFont="1" applyAlignment="1">
      <alignment horizontal="center"/>
    </xf>
    <xf numFmtId="0" fontId="12" fillId="0" borderId="2" xfId="2" applyFont="1" applyBorder="1" applyAlignment="1" applyProtection="1">
      <alignment horizontal="center"/>
    </xf>
    <xf numFmtId="0" fontId="12" fillId="0" borderId="2" xfId="2" applyFont="1" applyFill="1" applyBorder="1" applyAlignment="1" applyProtection="1">
      <alignment horizontal="center" vertical="center" wrapText="1"/>
    </xf>
    <xf numFmtId="0" fontId="21" fillId="0" borderId="0" xfId="2" applyFont="1" applyFill="1" applyAlignment="1" applyProtection="1">
      <alignment horizontal="center" vertical="center" wrapText="1"/>
    </xf>
    <xf numFmtId="0" fontId="21" fillId="0" borderId="0" xfId="2" applyFont="1" applyFill="1" applyAlignment="1" applyProtection="1">
      <alignment horizontal="center" vertical="top" wrapText="1"/>
    </xf>
    <xf numFmtId="0" fontId="31" fillId="0" borderId="20" xfId="8" applyFont="1" applyBorder="1" applyAlignment="1">
      <alignment horizontal="center" vertical="center" wrapText="1"/>
    </xf>
    <xf numFmtId="0" fontId="32" fillId="0" borderId="3" xfId="8" applyFont="1" applyBorder="1" applyAlignment="1">
      <alignment vertical="center"/>
    </xf>
    <xf numFmtId="0" fontId="31" fillId="0" borderId="7" xfId="8" applyFont="1" applyBorder="1" applyAlignment="1">
      <alignment horizontal="center" vertical="center" wrapText="1"/>
    </xf>
    <xf numFmtId="0" fontId="32" fillId="0" borderId="2" xfId="8" applyFont="1" applyBorder="1" applyAlignment="1">
      <alignment vertical="center"/>
    </xf>
    <xf numFmtId="0" fontId="31" fillId="0" borderId="8" xfId="8" applyFont="1" applyBorder="1" applyAlignment="1">
      <alignment horizontal="center" vertical="center" wrapText="1"/>
    </xf>
    <xf numFmtId="0" fontId="32" fillId="0" borderId="4" xfId="8" applyFont="1" applyBorder="1" applyAlignment="1">
      <alignment vertical="center"/>
    </xf>
    <xf numFmtId="0" fontId="30" fillId="0" borderId="0" xfId="0" applyFont="1" applyAlignment="1" applyProtection="1">
      <alignment horizontal="center" wrapText="1"/>
    </xf>
    <xf numFmtId="0" fontId="30" fillId="0" borderId="0" xfId="0" applyFont="1" applyAlignment="1" applyProtection="1">
      <alignment horizontal="center"/>
    </xf>
    <xf numFmtId="49" fontId="13" fillId="8" borderId="15" xfId="0" applyNumberFormat="1" applyFont="1" applyFill="1" applyBorder="1" applyAlignment="1">
      <alignment horizontal="center" vertical="center" wrapText="1"/>
    </xf>
    <xf numFmtId="49" fontId="13" fillId="8" borderId="0" xfId="0" applyNumberFormat="1" applyFont="1" applyFill="1" applyBorder="1" applyAlignment="1">
      <alignment horizontal="center" vertical="center" wrapText="1"/>
    </xf>
    <xf numFmtId="0" fontId="36" fillId="13" borderId="14" xfId="0" applyFont="1" applyFill="1" applyBorder="1" applyAlignment="1">
      <alignment horizontal="center"/>
    </xf>
    <xf numFmtId="0" fontId="36" fillId="13" borderId="16" xfId="0" applyFont="1" applyFill="1" applyBorder="1" applyAlignment="1">
      <alignment horizontal="center"/>
    </xf>
    <xf numFmtId="0" fontId="36" fillId="14" borderId="14" xfId="0" applyFont="1" applyFill="1" applyBorder="1" applyAlignment="1">
      <alignment horizontal="center"/>
    </xf>
    <xf numFmtId="0" fontId="36" fillId="14" borderId="16" xfId="0" applyFont="1" applyFill="1" applyBorder="1" applyAlignment="1">
      <alignment horizontal="center"/>
    </xf>
    <xf numFmtId="0" fontId="36" fillId="15" borderId="14" xfId="0" applyFont="1" applyFill="1" applyBorder="1" applyAlignment="1">
      <alignment horizontal="center"/>
    </xf>
    <xf numFmtId="0" fontId="36" fillId="15" borderId="16" xfId="0" applyFont="1" applyFill="1" applyBorder="1" applyAlignment="1">
      <alignment horizontal="center"/>
    </xf>
    <xf numFmtId="0" fontId="36" fillId="15" borderId="18" xfId="0" applyFont="1" applyFill="1" applyBorder="1" applyAlignment="1">
      <alignment horizontal="center"/>
    </xf>
  </cellXfs>
  <cellStyles count="14">
    <cellStyle name="Bad" xfId="1" builtinId="27"/>
    <cellStyle name="Normal" xfId="0" builtinId="0"/>
    <cellStyle name="Normal 2" xfId="2"/>
    <cellStyle name="Normal 2 2" xfId="3"/>
    <cellStyle name="Normal 2 2 2" xfId="4"/>
    <cellStyle name="Normal 3" xfId="5"/>
    <cellStyle name="Normal 3 2" xfId="6"/>
    <cellStyle name="Normal 4" xfId="7"/>
    <cellStyle name="Normal 4 2" xfId="8"/>
    <cellStyle name="Normal 5 2" xfId="9"/>
    <cellStyle name="Normal_DEO 1 Zbirni Sestomesecni-07-Sekundarna" xfId="10"/>
    <cellStyle name="Normal_Meni" xfId="11"/>
    <cellStyle name="Normal_ZR_Obrasci_2005" xfId="12"/>
    <cellStyle name="Normal_ZR_Obrasci_2005_Obrazac_5GO_Dvanaestomesecni 2" xfId="13"/>
  </cellStyles>
  <dxfs count="3">
    <dxf>
      <fill>
        <patternFill>
          <bgColor rgb="FF92D05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3"/>
      </font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emf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11.emf"/><Relationship Id="rId18" Type="http://schemas.openxmlformats.org/officeDocument/2006/relationships/image" Target="../media/image6.emf"/><Relationship Id="rId3" Type="http://schemas.openxmlformats.org/officeDocument/2006/relationships/image" Target="../media/image21.emf"/><Relationship Id="rId21" Type="http://schemas.openxmlformats.org/officeDocument/2006/relationships/image" Target="../media/image3.emf"/><Relationship Id="rId7" Type="http://schemas.openxmlformats.org/officeDocument/2006/relationships/image" Target="../media/image17.emf"/><Relationship Id="rId12" Type="http://schemas.openxmlformats.org/officeDocument/2006/relationships/image" Target="../media/image12.emf"/><Relationship Id="rId17" Type="http://schemas.openxmlformats.org/officeDocument/2006/relationships/image" Target="../media/image7.emf"/><Relationship Id="rId2" Type="http://schemas.openxmlformats.org/officeDocument/2006/relationships/image" Target="../media/image22.emf"/><Relationship Id="rId16" Type="http://schemas.openxmlformats.org/officeDocument/2006/relationships/image" Target="../media/image8.emf"/><Relationship Id="rId20" Type="http://schemas.openxmlformats.org/officeDocument/2006/relationships/image" Target="../media/image4.emf"/><Relationship Id="rId1" Type="http://schemas.openxmlformats.org/officeDocument/2006/relationships/image" Target="../media/image23.emf"/><Relationship Id="rId6" Type="http://schemas.openxmlformats.org/officeDocument/2006/relationships/image" Target="../media/image18.emf"/><Relationship Id="rId11" Type="http://schemas.openxmlformats.org/officeDocument/2006/relationships/image" Target="../media/image13.emf"/><Relationship Id="rId24" Type="http://schemas.openxmlformats.org/officeDocument/2006/relationships/image" Target="../media/image24.emf"/><Relationship Id="rId5" Type="http://schemas.openxmlformats.org/officeDocument/2006/relationships/image" Target="../media/image19.emf"/><Relationship Id="rId15" Type="http://schemas.openxmlformats.org/officeDocument/2006/relationships/image" Target="../media/image9.emf"/><Relationship Id="rId23" Type="http://schemas.openxmlformats.org/officeDocument/2006/relationships/image" Target="../media/image1.emf"/><Relationship Id="rId10" Type="http://schemas.openxmlformats.org/officeDocument/2006/relationships/image" Target="../media/image14.emf"/><Relationship Id="rId19" Type="http://schemas.openxmlformats.org/officeDocument/2006/relationships/image" Target="../media/image5.emf"/><Relationship Id="rId4" Type="http://schemas.openxmlformats.org/officeDocument/2006/relationships/image" Target="../media/image20.emf"/><Relationship Id="rId9" Type="http://schemas.openxmlformats.org/officeDocument/2006/relationships/image" Target="../media/image15.emf"/><Relationship Id="rId14" Type="http://schemas.openxmlformats.org/officeDocument/2006/relationships/image" Target="../media/image10.emf"/><Relationship Id="rId22" Type="http://schemas.openxmlformats.org/officeDocument/2006/relationships/image" Target="../media/image2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4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5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6.emf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7.emf"/><Relationship Id="rId1" Type="http://schemas.openxmlformats.org/officeDocument/2006/relationships/image" Target="../media/image38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5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7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8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9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0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1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2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2</xdr:row>
          <xdr:rowOff>85725</xdr:rowOff>
        </xdr:from>
        <xdr:to>
          <xdr:col>1</xdr:col>
          <xdr:colOff>1381125</xdr:colOff>
          <xdr:row>3</xdr:row>
          <xdr:rowOff>57150</xdr:rowOff>
        </xdr:to>
        <xdr:sp macro="" textlink="">
          <xdr:nvSpPr>
            <xdr:cNvPr id="3073" name="Label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4</xdr:row>
          <xdr:rowOff>38100</xdr:rowOff>
        </xdr:from>
        <xdr:to>
          <xdr:col>1</xdr:col>
          <xdr:colOff>1381125</xdr:colOff>
          <xdr:row>5</xdr:row>
          <xdr:rowOff>161925</xdr:rowOff>
        </xdr:to>
        <xdr:sp macro="" textlink="">
          <xdr:nvSpPr>
            <xdr:cNvPr id="3074" name="Label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2324100</xdr:colOff>
          <xdr:row>19</xdr:row>
          <xdr:rowOff>95250</xdr:rowOff>
        </xdr:from>
        <xdr:to>
          <xdr:col>5</xdr:col>
          <xdr:colOff>895350</xdr:colOff>
          <xdr:row>20</xdr:row>
          <xdr:rowOff>295275</xdr:rowOff>
        </xdr:to>
        <xdr:sp macro="" textlink="">
          <xdr:nvSpPr>
            <xdr:cNvPr id="3080" name="CommandButton4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2324100</xdr:colOff>
          <xdr:row>21</xdr:row>
          <xdr:rowOff>57150</xdr:rowOff>
        </xdr:from>
        <xdr:to>
          <xdr:col>5</xdr:col>
          <xdr:colOff>876300</xdr:colOff>
          <xdr:row>23</xdr:row>
          <xdr:rowOff>66675</xdr:rowOff>
        </xdr:to>
        <xdr:sp macro="" textlink="">
          <xdr:nvSpPr>
            <xdr:cNvPr id="3081" name="CommandButton5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1333500</xdr:colOff>
          <xdr:row>2</xdr:row>
          <xdr:rowOff>47625</xdr:rowOff>
        </xdr:from>
        <xdr:to>
          <xdr:col>4</xdr:col>
          <xdr:colOff>447675</xdr:colOff>
          <xdr:row>3</xdr:row>
          <xdr:rowOff>66675</xdr:rowOff>
        </xdr:to>
        <xdr:sp macro="" textlink="">
          <xdr:nvSpPr>
            <xdr:cNvPr id="3082" name="ComboBox3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1333500</xdr:colOff>
          <xdr:row>4</xdr:row>
          <xdr:rowOff>9525</xdr:rowOff>
        </xdr:from>
        <xdr:to>
          <xdr:col>4</xdr:col>
          <xdr:colOff>438150</xdr:colOff>
          <xdr:row>5</xdr:row>
          <xdr:rowOff>152400</xdr:rowOff>
        </xdr:to>
        <xdr:sp macro="" textlink="">
          <xdr:nvSpPr>
            <xdr:cNvPr id="3083" name="ComboBox4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5</xdr:row>
          <xdr:rowOff>342900</xdr:rowOff>
        </xdr:from>
        <xdr:to>
          <xdr:col>1</xdr:col>
          <xdr:colOff>1666875</xdr:colOff>
          <xdr:row>7</xdr:row>
          <xdr:rowOff>38100</xdr:rowOff>
        </xdr:to>
        <xdr:sp macro="" textlink="">
          <xdr:nvSpPr>
            <xdr:cNvPr id="3084" name="Label3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9</xdr:row>
          <xdr:rowOff>0</xdr:rowOff>
        </xdr:from>
        <xdr:to>
          <xdr:col>1</xdr:col>
          <xdr:colOff>1685925</xdr:colOff>
          <xdr:row>10</xdr:row>
          <xdr:rowOff>47625</xdr:rowOff>
        </xdr:to>
        <xdr:sp macro="" textlink="">
          <xdr:nvSpPr>
            <xdr:cNvPr id="3130" name="Label4" hidden="1">
              <a:extLst>
                <a:ext uri="{63B3BB69-23CF-44E3-9099-C40C66FF867C}">
                  <a14:compatExt spid="_x0000_s3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10</xdr:row>
          <xdr:rowOff>9525</xdr:rowOff>
        </xdr:from>
        <xdr:to>
          <xdr:col>1</xdr:col>
          <xdr:colOff>1685925</xdr:colOff>
          <xdr:row>11</xdr:row>
          <xdr:rowOff>66675</xdr:rowOff>
        </xdr:to>
        <xdr:sp macro="" textlink="">
          <xdr:nvSpPr>
            <xdr:cNvPr id="3132" name="Label5" hidden="1">
              <a:extLst>
                <a:ext uri="{63B3BB69-23CF-44E3-9099-C40C66FF867C}">
                  <a14:compatExt spid="_x0000_s3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11</xdr:row>
          <xdr:rowOff>28575</xdr:rowOff>
        </xdr:from>
        <xdr:to>
          <xdr:col>1</xdr:col>
          <xdr:colOff>1685925</xdr:colOff>
          <xdr:row>12</xdr:row>
          <xdr:rowOff>57150</xdr:rowOff>
        </xdr:to>
        <xdr:sp macro="" textlink="">
          <xdr:nvSpPr>
            <xdr:cNvPr id="3133" name="Label6" hidden="1">
              <a:extLst>
                <a:ext uri="{63B3BB69-23CF-44E3-9099-C40C66FF867C}">
                  <a14:compatExt spid="_x0000_s3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12</xdr:row>
          <xdr:rowOff>19050</xdr:rowOff>
        </xdr:from>
        <xdr:to>
          <xdr:col>1</xdr:col>
          <xdr:colOff>1685925</xdr:colOff>
          <xdr:row>13</xdr:row>
          <xdr:rowOff>57150</xdr:rowOff>
        </xdr:to>
        <xdr:sp macro="" textlink="">
          <xdr:nvSpPr>
            <xdr:cNvPr id="3134" name="Label7" hidden="1">
              <a:extLst>
                <a:ext uri="{63B3BB69-23CF-44E3-9099-C40C66FF867C}">
                  <a14:compatExt spid="_x0000_s3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13</xdr:row>
          <xdr:rowOff>0</xdr:rowOff>
        </xdr:from>
        <xdr:to>
          <xdr:col>1</xdr:col>
          <xdr:colOff>1685925</xdr:colOff>
          <xdr:row>14</xdr:row>
          <xdr:rowOff>38100</xdr:rowOff>
        </xdr:to>
        <xdr:sp macro="" textlink="">
          <xdr:nvSpPr>
            <xdr:cNvPr id="3135" name="Label8" hidden="1">
              <a:extLst>
                <a:ext uri="{63B3BB69-23CF-44E3-9099-C40C66FF867C}">
                  <a14:compatExt spid="_x0000_s3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16</xdr:row>
          <xdr:rowOff>180975</xdr:rowOff>
        </xdr:from>
        <xdr:to>
          <xdr:col>3</xdr:col>
          <xdr:colOff>285750</xdr:colOff>
          <xdr:row>18</xdr:row>
          <xdr:rowOff>57150</xdr:rowOff>
        </xdr:to>
        <xdr:sp macro="" textlink="">
          <xdr:nvSpPr>
            <xdr:cNvPr id="3161" name="CommandButton8" hidden="1">
              <a:extLst>
                <a:ext uri="{63B3BB69-23CF-44E3-9099-C40C66FF867C}">
                  <a14:compatExt spid="_x0000_s3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19</xdr:row>
          <xdr:rowOff>19050</xdr:rowOff>
        </xdr:from>
        <xdr:to>
          <xdr:col>3</xdr:col>
          <xdr:colOff>285750</xdr:colOff>
          <xdr:row>20</xdr:row>
          <xdr:rowOff>180975</xdr:rowOff>
        </xdr:to>
        <xdr:sp macro="" textlink="">
          <xdr:nvSpPr>
            <xdr:cNvPr id="3164" name="CommandButton12" hidden="1">
              <a:extLst>
                <a:ext uri="{63B3BB69-23CF-44E3-9099-C40C66FF867C}">
                  <a14:compatExt spid="_x0000_s3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20</xdr:row>
          <xdr:rowOff>314325</xdr:rowOff>
        </xdr:from>
        <xdr:to>
          <xdr:col>3</xdr:col>
          <xdr:colOff>285750</xdr:colOff>
          <xdr:row>22</xdr:row>
          <xdr:rowOff>76200</xdr:rowOff>
        </xdr:to>
        <xdr:sp macro="" textlink="">
          <xdr:nvSpPr>
            <xdr:cNvPr id="3165" name="CommandButton13" hidden="1">
              <a:extLst>
                <a:ext uri="{63B3BB69-23CF-44E3-9099-C40C66FF867C}">
                  <a14:compatExt spid="_x0000_s3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933450</xdr:colOff>
          <xdr:row>379</xdr:row>
          <xdr:rowOff>95250</xdr:rowOff>
        </xdr:from>
        <xdr:to>
          <xdr:col>3</xdr:col>
          <xdr:colOff>295275</xdr:colOff>
          <xdr:row>381</xdr:row>
          <xdr:rowOff>95250</xdr:rowOff>
        </xdr:to>
        <xdr:sp macro="" textlink="">
          <xdr:nvSpPr>
            <xdr:cNvPr id="3166" name="CommandButton14" hidden="1">
              <a:extLst>
                <a:ext uri="{63B3BB69-23CF-44E3-9099-C40C66FF867C}">
                  <a14:compatExt spid="_x0000_s3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933450</xdr:colOff>
          <xdr:row>23</xdr:row>
          <xdr:rowOff>9525</xdr:rowOff>
        </xdr:from>
        <xdr:to>
          <xdr:col>3</xdr:col>
          <xdr:colOff>304800</xdr:colOff>
          <xdr:row>25</xdr:row>
          <xdr:rowOff>19050</xdr:rowOff>
        </xdr:to>
        <xdr:sp macro="" textlink="">
          <xdr:nvSpPr>
            <xdr:cNvPr id="3168" name="CommandButton16" hidden="1">
              <a:extLst>
                <a:ext uri="{63B3BB69-23CF-44E3-9099-C40C66FF867C}">
                  <a14:compatExt spid="_x0000_s3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2209800</xdr:colOff>
          <xdr:row>11</xdr:row>
          <xdr:rowOff>57150</xdr:rowOff>
        </xdr:from>
        <xdr:to>
          <xdr:col>5</xdr:col>
          <xdr:colOff>1000125</xdr:colOff>
          <xdr:row>12</xdr:row>
          <xdr:rowOff>190500</xdr:rowOff>
        </xdr:to>
        <xdr:sp macro="" textlink="">
          <xdr:nvSpPr>
            <xdr:cNvPr id="3170" name="CommandButton15" hidden="1">
              <a:extLst>
                <a:ext uri="{63B3BB69-23CF-44E3-9099-C40C66FF867C}">
                  <a14:compatExt spid="_x0000_s3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590550</xdr:colOff>
          <xdr:row>16</xdr:row>
          <xdr:rowOff>190500</xdr:rowOff>
        </xdr:from>
        <xdr:to>
          <xdr:col>4</xdr:col>
          <xdr:colOff>409575</xdr:colOff>
          <xdr:row>18</xdr:row>
          <xdr:rowOff>66675</xdr:rowOff>
        </xdr:to>
        <xdr:sp macro="" textlink="">
          <xdr:nvSpPr>
            <xdr:cNvPr id="3171" name="CommandButton1" hidden="1">
              <a:extLst>
                <a:ext uri="{63B3BB69-23CF-44E3-9099-C40C66FF867C}">
                  <a14:compatExt spid="_x0000_s3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19</xdr:row>
          <xdr:rowOff>28575</xdr:rowOff>
        </xdr:from>
        <xdr:to>
          <xdr:col>4</xdr:col>
          <xdr:colOff>419100</xdr:colOff>
          <xdr:row>20</xdr:row>
          <xdr:rowOff>190500</xdr:rowOff>
        </xdr:to>
        <xdr:sp macro="" textlink="">
          <xdr:nvSpPr>
            <xdr:cNvPr id="3172" name="CommandButton2" hidden="1">
              <a:extLst>
                <a:ext uri="{63B3BB69-23CF-44E3-9099-C40C66FF867C}">
                  <a14:compatExt spid="_x0000_s3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609600</xdr:colOff>
          <xdr:row>20</xdr:row>
          <xdr:rowOff>314325</xdr:rowOff>
        </xdr:from>
        <xdr:to>
          <xdr:col>4</xdr:col>
          <xdr:colOff>428625</xdr:colOff>
          <xdr:row>22</xdr:row>
          <xdr:rowOff>76200</xdr:rowOff>
        </xdr:to>
        <xdr:sp macro="" textlink="">
          <xdr:nvSpPr>
            <xdr:cNvPr id="3173" name="CommandButton3" hidden="1">
              <a:extLst>
                <a:ext uri="{63B3BB69-23CF-44E3-9099-C40C66FF867C}">
                  <a14:compatExt spid="_x0000_s3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609600</xdr:colOff>
          <xdr:row>23</xdr:row>
          <xdr:rowOff>38100</xdr:rowOff>
        </xdr:from>
        <xdr:to>
          <xdr:col>4</xdr:col>
          <xdr:colOff>428625</xdr:colOff>
          <xdr:row>25</xdr:row>
          <xdr:rowOff>38100</xdr:rowOff>
        </xdr:to>
        <xdr:sp macro="" textlink="">
          <xdr:nvSpPr>
            <xdr:cNvPr id="3174" name="CommandButton6" hidden="1">
              <a:extLst>
                <a:ext uri="{63B3BB69-23CF-44E3-9099-C40C66FF867C}">
                  <a14:compatExt spid="_x0000_s3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619125</xdr:colOff>
          <xdr:row>26</xdr:row>
          <xdr:rowOff>0</xdr:rowOff>
        </xdr:from>
        <xdr:to>
          <xdr:col>4</xdr:col>
          <xdr:colOff>438150</xdr:colOff>
          <xdr:row>27</xdr:row>
          <xdr:rowOff>104775</xdr:rowOff>
        </xdr:to>
        <xdr:sp macro="" textlink="">
          <xdr:nvSpPr>
            <xdr:cNvPr id="3175" name="CommandButton7" hidden="1">
              <a:extLst>
                <a:ext uri="{63B3BB69-23CF-44E3-9099-C40C66FF867C}">
                  <a14:compatExt spid="_x0000_s3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942975</xdr:colOff>
          <xdr:row>26</xdr:row>
          <xdr:rowOff>9525</xdr:rowOff>
        </xdr:from>
        <xdr:to>
          <xdr:col>3</xdr:col>
          <xdr:colOff>314325</xdr:colOff>
          <xdr:row>27</xdr:row>
          <xdr:rowOff>123825</xdr:rowOff>
        </xdr:to>
        <xdr:sp macro="" textlink="">
          <xdr:nvSpPr>
            <xdr:cNvPr id="3177" name="CommandButton10" hidden="1">
              <a:extLst>
                <a:ext uri="{63B3BB69-23CF-44E3-9099-C40C66FF867C}">
                  <a14:compatExt spid="_x0000_s3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428625</xdr:colOff>
          <xdr:row>1</xdr:row>
          <xdr:rowOff>142875</xdr:rowOff>
        </xdr:from>
        <xdr:to>
          <xdr:col>3</xdr:col>
          <xdr:colOff>1323975</xdr:colOff>
          <xdr:row>4</xdr:row>
          <xdr:rowOff>0</xdr:rowOff>
        </xdr:to>
        <xdr:sp macro="" textlink="">
          <xdr:nvSpPr>
            <xdr:cNvPr id="69633" name="CommandButton1" hidden="1">
              <a:extLst>
                <a:ext uri="{63B3BB69-23CF-44E3-9099-C40C66FF867C}">
                  <a14:compatExt spid="_x0000_s696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419100</xdr:colOff>
          <xdr:row>1</xdr:row>
          <xdr:rowOff>57150</xdr:rowOff>
        </xdr:from>
        <xdr:to>
          <xdr:col>5</xdr:col>
          <xdr:colOff>1314450</xdr:colOff>
          <xdr:row>3</xdr:row>
          <xdr:rowOff>0</xdr:rowOff>
        </xdr:to>
        <xdr:sp macro="" textlink="">
          <xdr:nvSpPr>
            <xdr:cNvPr id="72705" name="CommandButton1" hidden="1">
              <a:extLst>
                <a:ext uri="{63B3BB69-23CF-44E3-9099-C40C66FF867C}">
                  <a14:compatExt spid="_x0000_s727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419100</xdr:colOff>
          <xdr:row>1</xdr:row>
          <xdr:rowOff>57150</xdr:rowOff>
        </xdr:from>
        <xdr:to>
          <xdr:col>5</xdr:col>
          <xdr:colOff>1314450</xdr:colOff>
          <xdr:row>3</xdr:row>
          <xdr:rowOff>0</xdr:rowOff>
        </xdr:to>
        <xdr:sp macro="" textlink="">
          <xdr:nvSpPr>
            <xdr:cNvPr id="74753" name="CommandButton1" hidden="1">
              <a:extLst>
                <a:ext uri="{63B3BB69-23CF-44E3-9099-C40C66FF867C}">
                  <a14:compatExt spid="_x0000_s747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2</xdr:row>
          <xdr:rowOff>19050</xdr:rowOff>
        </xdr:from>
        <xdr:to>
          <xdr:col>11</xdr:col>
          <xdr:colOff>561975</xdr:colOff>
          <xdr:row>4</xdr:row>
          <xdr:rowOff>19050</xdr:rowOff>
        </xdr:to>
        <xdr:sp macro="" textlink="">
          <xdr:nvSpPr>
            <xdr:cNvPr id="63499" name="CommandButton1" hidden="1">
              <a:extLst>
                <a:ext uri="{63B3BB69-23CF-44E3-9099-C40C66FF867C}">
                  <a14:compatExt spid="_x0000_s634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2</xdr:row>
          <xdr:rowOff>19050</xdr:rowOff>
        </xdr:from>
        <xdr:to>
          <xdr:col>14</xdr:col>
          <xdr:colOff>123825</xdr:colOff>
          <xdr:row>4</xdr:row>
          <xdr:rowOff>28575</xdr:rowOff>
        </xdr:to>
        <xdr:sp macro="" textlink="">
          <xdr:nvSpPr>
            <xdr:cNvPr id="63500" name="CommandButton2" hidden="1">
              <a:extLst>
                <a:ext uri="{63B3BB69-23CF-44E3-9099-C40C66FF867C}">
                  <a14:compatExt spid="_x0000_s635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762000</xdr:colOff>
      <xdr:row>6</xdr:row>
      <xdr:rowOff>438150</xdr:rowOff>
    </xdr:to>
    <xdr:pic>
      <xdr:nvPicPr>
        <xdr:cNvPr id="38918" name="Picture 1">
          <a:extLst>
            <a:ext uri="{FF2B5EF4-FFF2-40B4-BE49-F238E27FC236}">
              <a16:creationId xmlns:a16="http://schemas.microsoft.com/office/drawing/2014/main" xmlns="" id="{00000000-0008-0000-0100-000006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723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447675</xdr:colOff>
          <xdr:row>4</xdr:row>
          <xdr:rowOff>0</xdr:rowOff>
        </xdr:from>
        <xdr:to>
          <xdr:col>10</xdr:col>
          <xdr:colOff>866775</xdr:colOff>
          <xdr:row>6</xdr:row>
          <xdr:rowOff>85725</xdr:rowOff>
        </xdr:to>
        <xdr:sp macro="" textlink="">
          <xdr:nvSpPr>
            <xdr:cNvPr id="38915" name="CommandButton1" hidden="1">
              <a:extLst>
                <a:ext uri="{63B3BB69-23CF-44E3-9099-C40C66FF867C}">
                  <a14:compatExt spid="_x0000_s389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695325</xdr:colOff>
          <xdr:row>3</xdr:row>
          <xdr:rowOff>66675</xdr:rowOff>
        </xdr:from>
        <xdr:to>
          <xdr:col>4</xdr:col>
          <xdr:colOff>1590675</xdr:colOff>
          <xdr:row>4</xdr:row>
          <xdr:rowOff>171450</xdr:rowOff>
        </xdr:to>
        <xdr:sp macro="" textlink="">
          <xdr:nvSpPr>
            <xdr:cNvPr id="54273" name="CommandButton1" hidden="1">
              <a:extLst>
                <a:ext uri="{63B3BB69-23CF-44E3-9099-C40C66FF867C}">
                  <a14:compatExt spid="_x0000_s54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3</xdr:row>
          <xdr:rowOff>19050</xdr:rowOff>
        </xdr:from>
        <xdr:to>
          <xdr:col>8</xdr:col>
          <xdr:colOff>47625</xdr:colOff>
          <xdr:row>4</xdr:row>
          <xdr:rowOff>123825</xdr:rowOff>
        </xdr:to>
        <xdr:sp macro="" textlink="">
          <xdr:nvSpPr>
            <xdr:cNvPr id="62465" name="CommandButton1" hidden="1">
              <a:extLst>
                <a:ext uri="{63B3BB69-23CF-44E3-9099-C40C66FF867C}">
                  <a14:compatExt spid="_x0000_s624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4</xdr:row>
          <xdr:rowOff>0</xdr:rowOff>
        </xdr:from>
        <xdr:to>
          <xdr:col>5</xdr:col>
          <xdr:colOff>1485900</xdr:colOff>
          <xdr:row>6</xdr:row>
          <xdr:rowOff>95250</xdr:rowOff>
        </xdr:to>
        <xdr:sp macro="" textlink="">
          <xdr:nvSpPr>
            <xdr:cNvPr id="61441" name="CommandButton1" hidden="1">
              <a:extLst>
                <a:ext uri="{63B3BB69-23CF-44E3-9099-C40C66FF867C}">
                  <a14:compatExt spid="_x0000_s614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2</xdr:row>
          <xdr:rowOff>104775</xdr:rowOff>
        </xdr:from>
        <xdr:to>
          <xdr:col>8</xdr:col>
          <xdr:colOff>990600</xdr:colOff>
          <xdr:row>5</xdr:row>
          <xdr:rowOff>38100</xdr:rowOff>
        </xdr:to>
        <xdr:sp macro="" textlink="">
          <xdr:nvSpPr>
            <xdr:cNvPr id="76801" name="CommandButton1" hidden="1">
              <a:extLst>
                <a:ext uri="{63B3BB69-23CF-44E3-9099-C40C66FF867C}">
                  <a14:compatExt spid="_x0000_s768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457200</xdr:colOff>
          <xdr:row>2</xdr:row>
          <xdr:rowOff>104775</xdr:rowOff>
        </xdr:from>
        <xdr:to>
          <xdr:col>7</xdr:col>
          <xdr:colOff>1352550</xdr:colOff>
          <xdr:row>4</xdr:row>
          <xdr:rowOff>47625</xdr:rowOff>
        </xdr:to>
        <xdr:sp macro="" textlink="">
          <xdr:nvSpPr>
            <xdr:cNvPr id="59393" name="CommandButton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4</xdr:row>
          <xdr:rowOff>28575</xdr:rowOff>
        </xdr:from>
        <xdr:to>
          <xdr:col>8</xdr:col>
          <xdr:colOff>1066800</xdr:colOff>
          <xdr:row>6</xdr:row>
          <xdr:rowOff>123825</xdr:rowOff>
        </xdr:to>
        <xdr:sp macro="" textlink="">
          <xdr:nvSpPr>
            <xdr:cNvPr id="66561" name="CommandButton1" hidden="1">
              <a:extLst>
                <a:ext uri="{63B3BB69-23CF-44E3-9099-C40C66FF867C}">
                  <a14:compatExt spid="_x0000_s665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523875</xdr:colOff>
          <xdr:row>3</xdr:row>
          <xdr:rowOff>47625</xdr:rowOff>
        </xdr:from>
        <xdr:to>
          <xdr:col>4</xdr:col>
          <xdr:colOff>85725</xdr:colOff>
          <xdr:row>6</xdr:row>
          <xdr:rowOff>57150</xdr:rowOff>
        </xdr:to>
        <xdr:sp macro="" textlink="">
          <xdr:nvSpPr>
            <xdr:cNvPr id="67585" name="CommandButton1" hidden="1">
              <a:extLst>
                <a:ext uri="{63B3BB69-23CF-44E3-9099-C40C66FF867C}">
                  <a14:compatExt spid="_x0000_s675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control" Target="../activeX/activeX16.xml"/><Relationship Id="rId42" Type="http://schemas.openxmlformats.org/officeDocument/2006/relationships/control" Target="../activeX/activeX20.xml"/><Relationship Id="rId47" Type="http://schemas.openxmlformats.org/officeDocument/2006/relationships/image" Target="../media/image22.emf"/><Relationship Id="rId50" Type="http://schemas.openxmlformats.org/officeDocument/2006/relationships/control" Target="../activeX/activeX24.x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9" Type="http://schemas.openxmlformats.org/officeDocument/2006/relationships/image" Target="../media/image13.emf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32" Type="http://schemas.openxmlformats.org/officeDocument/2006/relationships/control" Target="../activeX/activeX15.xml"/><Relationship Id="rId37" Type="http://schemas.openxmlformats.org/officeDocument/2006/relationships/image" Target="../media/image17.emf"/><Relationship Id="rId40" Type="http://schemas.openxmlformats.org/officeDocument/2006/relationships/control" Target="../activeX/activeX19.xml"/><Relationship Id="rId45" Type="http://schemas.openxmlformats.org/officeDocument/2006/relationships/image" Target="../media/image21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36" Type="http://schemas.openxmlformats.org/officeDocument/2006/relationships/control" Target="../activeX/activeX17.xml"/><Relationship Id="rId49" Type="http://schemas.openxmlformats.org/officeDocument/2006/relationships/image" Target="../media/image23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4" Type="http://schemas.openxmlformats.org/officeDocument/2006/relationships/control" Target="../activeX/activeX21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Relationship Id="rId35" Type="http://schemas.openxmlformats.org/officeDocument/2006/relationships/image" Target="../media/image16.emf"/><Relationship Id="rId43" Type="http://schemas.openxmlformats.org/officeDocument/2006/relationships/image" Target="../media/image20.emf"/><Relationship Id="rId48" Type="http://schemas.openxmlformats.org/officeDocument/2006/relationships/control" Target="../activeX/activeX23.xml"/><Relationship Id="rId8" Type="http://schemas.openxmlformats.org/officeDocument/2006/relationships/control" Target="../activeX/activeX3.xml"/><Relationship Id="rId51" Type="http://schemas.openxmlformats.org/officeDocument/2006/relationships/image" Target="../media/image24.emf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control" Target="../activeX/activeX18.xml"/><Relationship Id="rId46" Type="http://schemas.openxmlformats.org/officeDocument/2006/relationships/control" Target="../activeX/activeX22.xml"/><Relationship Id="rId20" Type="http://schemas.openxmlformats.org/officeDocument/2006/relationships/control" Target="../activeX/activeX9.xml"/><Relationship Id="rId41" Type="http://schemas.openxmlformats.org/officeDocument/2006/relationships/image" Target="../media/image19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34.emf"/><Relationship Id="rId4" Type="http://schemas.openxmlformats.org/officeDocument/2006/relationships/control" Target="../activeX/activeX3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35.emf"/><Relationship Id="rId4" Type="http://schemas.openxmlformats.org/officeDocument/2006/relationships/control" Target="../activeX/activeX34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36.emf"/><Relationship Id="rId4" Type="http://schemas.openxmlformats.org/officeDocument/2006/relationships/control" Target="../activeX/activeX35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7" Type="http://schemas.openxmlformats.org/officeDocument/2006/relationships/image" Target="../media/image38.emf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6" Type="http://schemas.openxmlformats.org/officeDocument/2006/relationships/control" Target="../activeX/activeX37.xml"/><Relationship Id="rId5" Type="http://schemas.openxmlformats.org/officeDocument/2006/relationships/image" Target="../media/image37.emf"/><Relationship Id="rId4" Type="http://schemas.openxmlformats.org/officeDocument/2006/relationships/control" Target="../activeX/activeX3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5.emf"/><Relationship Id="rId4" Type="http://schemas.openxmlformats.org/officeDocument/2006/relationships/control" Target="../activeX/activeX25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7.emf"/><Relationship Id="rId4" Type="http://schemas.openxmlformats.org/officeDocument/2006/relationships/control" Target="../activeX/activeX2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28.emf"/><Relationship Id="rId4" Type="http://schemas.openxmlformats.org/officeDocument/2006/relationships/control" Target="../activeX/activeX2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29.emf"/><Relationship Id="rId4" Type="http://schemas.openxmlformats.org/officeDocument/2006/relationships/control" Target="../activeX/activeX28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30.emf"/><Relationship Id="rId4" Type="http://schemas.openxmlformats.org/officeDocument/2006/relationships/control" Target="../activeX/activeX29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31.emf"/><Relationship Id="rId4" Type="http://schemas.openxmlformats.org/officeDocument/2006/relationships/control" Target="../activeX/activeX30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32.emf"/><Relationship Id="rId4" Type="http://schemas.openxmlformats.org/officeDocument/2006/relationships/control" Target="../activeX/activeX3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33.emf"/><Relationship Id="rId4" Type="http://schemas.openxmlformats.org/officeDocument/2006/relationships/control" Target="../activeX/activeX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G379"/>
  <sheetViews>
    <sheetView showGridLines="0" showRowColHeaders="0" showZeros="0" showOutlineSymbols="0" defaultGridColor="0" colorId="8" workbookViewId="0">
      <selection activeCell="C14" sqref="C14:D14"/>
    </sheetView>
  </sheetViews>
  <sheetFormatPr defaultRowHeight="12.75"/>
  <cols>
    <col min="1" max="1" width="3.140625" style="38" customWidth="1"/>
    <col min="2" max="2" width="25.7109375" style="38" customWidth="1"/>
    <col min="3" max="3" width="27" style="38" customWidth="1"/>
    <col min="4" max="4" width="20.140625" style="38" customWidth="1"/>
    <col min="5" max="5" width="36.85546875" style="38" customWidth="1"/>
    <col min="6" max="6" width="38.28515625" style="38" customWidth="1"/>
    <col min="7" max="7" width="38.140625" style="38" customWidth="1"/>
    <col min="8" max="16384" width="9.140625" style="38"/>
  </cols>
  <sheetData>
    <row r="1" spans="1:6" ht="45.75" customHeight="1">
      <c r="A1" s="394" t="s">
        <v>1768</v>
      </c>
      <c r="B1" s="394"/>
      <c r="C1" s="394"/>
      <c r="D1" s="394"/>
      <c r="E1" s="394"/>
      <c r="F1" s="394"/>
    </row>
    <row r="2" spans="1:6" ht="52.5" customHeight="1">
      <c r="A2" s="391" t="s">
        <v>621</v>
      </c>
      <c r="B2" s="392"/>
      <c r="C2" s="392"/>
      <c r="D2" s="392"/>
      <c r="E2" s="392"/>
      <c r="F2" s="393"/>
    </row>
    <row r="3" spans="1:6" ht="22.5" customHeight="1"/>
    <row r="4" spans="1:6" ht="10.5" customHeight="1"/>
    <row r="6" spans="1:6" ht="27.75" customHeight="1">
      <c r="E6" s="49"/>
    </row>
    <row r="7" spans="1:6" ht="16.5" customHeight="1">
      <c r="C7" s="50" t="s">
        <v>1788</v>
      </c>
      <c r="E7" s="48"/>
    </row>
    <row r="8" spans="1:6">
      <c r="E8" s="39"/>
    </row>
    <row r="9" spans="1:6" ht="3.75" customHeight="1">
      <c r="E9" s="40"/>
    </row>
    <row r="10" spans="1:6" ht="16.5" customHeight="1">
      <c r="B10" s="38" t="s">
        <v>1789</v>
      </c>
      <c r="C10" s="396" t="s">
        <v>1790</v>
      </c>
      <c r="D10" s="397"/>
      <c r="E10" s="41"/>
    </row>
    <row r="11" spans="1:6" ht="16.5" customHeight="1">
      <c r="C11" s="396" t="s">
        <v>1791</v>
      </c>
      <c r="D11" s="397"/>
    </row>
    <row r="12" spans="1:6" ht="16.5" customHeight="1">
      <c r="B12" s="42"/>
      <c r="C12" s="396" t="s">
        <v>1792</v>
      </c>
      <c r="D12" s="397"/>
      <c r="E12" s="42"/>
    </row>
    <row r="13" spans="1:6" ht="16.5" customHeight="1">
      <c r="B13" s="42"/>
      <c r="C13" s="396" t="s">
        <v>1793</v>
      </c>
      <c r="D13" s="397"/>
      <c r="E13" s="42"/>
    </row>
    <row r="14" spans="1:6" ht="16.5" customHeight="1">
      <c r="B14" s="42"/>
      <c r="C14" s="398" t="s">
        <v>1794</v>
      </c>
      <c r="D14" s="398"/>
      <c r="E14" s="42"/>
    </row>
    <row r="15" spans="1:6" ht="13.5" customHeight="1">
      <c r="B15" s="42"/>
      <c r="E15" s="42"/>
    </row>
    <row r="16" spans="1:6" ht="3" customHeight="1">
      <c r="B16" s="42"/>
      <c r="E16" s="42"/>
    </row>
    <row r="17" spans="1:7" ht="22.5" customHeight="1">
      <c r="B17" s="42"/>
      <c r="C17" s="42"/>
      <c r="D17" s="42"/>
      <c r="E17" s="42"/>
    </row>
    <row r="18" spans="1:7">
      <c r="B18" s="42"/>
      <c r="C18" s="42"/>
      <c r="D18" s="42"/>
      <c r="E18" s="395"/>
      <c r="F18" s="395"/>
    </row>
    <row r="19" spans="1:7">
      <c r="B19" s="42"/>
      <c r="C19" s="42"/>
      <c r="D19" s="42"/>
      <c r="E19" s="42"/>
    </row>
    <row r="20" spans="1:7">
      <c r="B20" s="42"/>
      <c r="C20" s="42"/>
      <c r="D20" s="42"/>
      <c r="E20" s="42"/>
    </row>
    <row r="21" spans="1:7" ht="31.5" customHeight="1">
      <c r="B21" s="42"/>
      <c r="C21" s="42"/>
      <c r="D21" s="42"/>
      <c r="E21" s="42"/>
      <c r="G21" s="220" t="str">
        <f xml:space="preserve"> IF(KontrolaF!J12 ="","Filijala nije obavila dodatnu kontrolu!", "Filijala je obavila dodatnu kontrolu!")</f>
        <v>Filijala nije obavila dodatnu kontrolu!</v>
      </c>
    </row>
    <row r="22" spans="1:7">
      <c r="B22" s="42"/>
      <c r="C22" s="42"/>
      <c r="D22" s="42"/>
      <c r="E22" s="42"/>
    </row>
    <row r="27" spans="1:7" ht="17.25" customHeight="1"/>
    <row r="28" spans="1:7" s="43" customFormat="1" ht="14.25" customHeight="1"/>
    <row r="29" spans="1:7" s="44" customFormat="1" ht="12.75" hidden="1" customHeight="1">
      <c r="A29" s="44" t="s">
        <v>386</v>
      </c>
      <c r="B29" s="44" t="str">
        <f>LEFT(A29,2)</f>
        <v>30</v>
      </c>
      <c r="D29" s="44" t="s">
        <v>1313</v>
      </c>
      <c r="E29" s="44" t="str">
        <f>LEFT(D29,9)</f>
        <v>100230018</v>
      </c>
    </row>
    <row r="30" spans="1:7" s="43" customFormat="1" ht="12.75" hidden="1" customHeight="1">
      <c r="A30" s="45" t="s">
        <v>33</v>
      </c>
      <c r="B30" s="46" t="s">
        <v>302</v>
      </c>
      <c r="C30" s="56" t="s">
        <v>1015</v>
      </c>
      <c r="D30" s="45" t="s">
        <v>1296</v>
      </c>
    </row>
    <row r="31" spans="1:7" s="43" customFormat="1" ht="12.75" hidden="1" customHeight="1">
      <c r="A31" s="45" t="s">
        <v>387</v>
      </c>
      <c r="B31" s="46" t="s">
        <v>302</v>
      </c>
      <c r="C31" s="56" t="s">
        <v>1016</v>
      </c>
      <c r="D31" s="45" t="s">
        <v>1297</v>
      </c>
    </row>
    <row r="32" spans="1:7" s="43" customFormat="1" ht="12.75" hidden="1" customHeight="1">
      <c r="A32" s="45" t="s">
        <v>34</v>
      </c>
      <c r="B32" s="47" t="s">
        <v>302</v>
      </c>
      <c r="C32" s="57" t="s">
        <v>1017</v>
      </c>
      <c r="D32" s="45" t="s">
        <v>1298</v>
      </c>
    </row>
    <row r="33" spans="1:4" s="43" customFormat="1" ht="12.75" hidden="1" customHeight="1">
      <c r="A33" s="45" t="s">
        <v>388</v>
      </c>
      <c r="B33" s="47" t="s">
        <v>302</v>
      </c>
      <c r="C33" s="57" t="s">
        <v>1018</v>
      </c>
      <c r="D33" s="45" t="s">
        <v>1299</v>
      </c>
    </row>
    <row r="34" spans="1:4" s="43" customFormat="1" ht="12.75" hidden="1" customHeight="1">
      <c r="A34" s="45" t="s">
        <v>35</v>
      </c>
      <c r="B34" s="47" t="s">
        <v>302</v>
      </c>
      <c r="C34" s="57" t="s">
        <v>1019</v>
      </c>
      <c r="D34" s="45" t="s">
        <v>1300</v>
      </c>
    </row>
    <row r="35" spans="1:4" s="43" customFormat="1" ht="12.75" hidden="1" customHeight="1">
      <c r="A35" s="45" t="s">
        <v>36</v>
      </c>
      <c r="B35" s="47" t="s">
        <v>302</v>
      </c>
      <c r="C35" s="57" t="s">
        <v>1020</v>
      </c>
      <c r="D35" s="45" t="s">
        <v>1301</v>
      </c>
    </row>
    <row r="36" spans="1:4" s="43" customFormat="1" ht="12.75" hidden="1" customHeight="1">
      <c r="A36" s="45" t="s">
        <v>37</v>
      </c>
      <c r="B36" s="47" t="s">
        <v>303</v>
      </c>
      <c r="C36" s="57" t="s">
        <v>1021</v>
      </c>
      <c r="D36" s="45" t="s">
        <v>1302</v>
      </c>
    </row>
    <row r="37" spans="1:4" s="43" customFormat="1" ht="12.75" hidden="1" customHeight="1">
      <c r="A37" s="45" t="s">
        <v>389</v>
      </c>
      <c r="B37" s="47" t="s">
        <v>303</v>
      </c>
      <c r="C37" s="57" t="s">
        <v>1022</v>
      </c>
      <c r="D37" s="45" t="s">
        <v>1303</v>
      </c>
    </row>
    <row r="38" spans="1:4" s="43" customFormat="1" ht="12.75" hidden="1" customHeight="1">
      <c r="A38" s="45" t="s">
        <v>390</v>
      </c>
      <c r="B38" s="47" t="s">
        <v>303</v>
      </c>
      <c r="C38" s="57" t="s">
        <v>1023</v>
      </c>
      <c r="D38" s="45" t="s">
        <v>1304</v>
      </c>
    </row>
    <row r="39" spans="1:4" s="43" customFormat="1" ht="12.75" hidden="1" customHeight="1">
      <c r="A39" s="45" t="s">
        <v>38</v>
      </c>
      <c r="B39" s="47" t="s">
        <v>303</v>
      </c>
      <c r="C39" s="57" t="s">
        <v>1024</v>
      </c>
      <c r="D39" s="45" t="s">
        <v>1305</v>
      </c>
    </row>
    <row r="40" spans="1:4" s="43" customFormat="1" ht="12.75" hidden="1" customHeight="1">
      <c r="A40" s="98" t="s">
        <v>391</v>
      </c>
      <c r="B40" s="47" t="s">
        <v>303</v>
      </c>
      <c r="C40" s="57" t="s">
        <v>1025</v>
      </c>
      <c r="D40" s="45" t="s">
        <v>1306</v>
      </c>
    </row>
    <row r="41" spans="1:4" s="43" customFormat="1" ht="12.75" hidden="1" customHeight="1">
      <c r="A41" s="45" t="s">
        <v>39</v>
      </c>
      <c r="B41" s="47" t="s">
        <v>303</v>
      </c>
      <c r="C41" s="57" t="s">
        <v>1026</v>
      </c>
      <c r="D41" s="45" t="s">
        <v>1307</v>
      </c>
    </row>
    <row r="42" spans="1:4" s="43" customFormat="1" ht="12.75" hidden="1" customHeight="1">
      <c r="A42" s="45" t="s">
        <v>40</v>
      </c>
      <c r="B42" s="47" t="s">
        <v>303</v>
      </c>
      <c r="C42" s="57" t="s">
        <v>1027</v>
      </c>
      <c r="D42" s="45" t="s">
        <v>1308</v>
      </c>
    </row>
    <row r="43" spans="1:4" s="43" customFormat="1" ht="12.75" hidden="1" customHeight="1">
      <c r="A43" s="45" t="s">
        <v>41</v>
      </c>
      <c r="B43" s="47" t="s">
        <v>303</v>
      </c>
      <c r="C43" s="57" t="s">
        <v>1028</v>
      </c>
      <c r="D43" s="45" t="s">
        <v>1309</v>
      </c>
    </row>
    <row r="44" spans="1:4" s="43" customFormat="1" ht="12.75" hidden="1" customHeight="1">
      <c r="A44" s="45" t="s">
        <v>392</v>
      </c>
      <c r="B44" s="47" t="s">
        <v>303</v>
      </c>
      <c r="C44" s="57" t="s">
        <v>1029</v>
      </c>
      <c r="D44" s="45" t="s">
        <v>1310</v>
      </c>
    </row>
    <row r="45" spans="1:4" s="43" customFormat="1" ht="12.75" hidden="1" customHeight="1">
      <c r="A45" s="45" t="s">
        <v>393</v>
      </c>
      <c r="B45" s="47" t="s">
        <v>303</v>
      </c>
      <c r="C45" s="57" t="s">
        <v>1030</v>
      </c>
      <c r="D45" s="45" t="s">
        <v>1311</v>
      </c>
    </row>
    <row r="46" spans="1:4" s="43" customFormat="1" ht="12.75" hidden="1" customHeight="1">
      <c r="A46" s="45" t="s">
        <v>394</v>
      </c>
      <c r="B46" s="47" t="s">
        <v>301</v>
      </c>
      <c r="C46" s="57" t="s">
        <v>1031</v>
      </c>
      <c r="D46" s="45" t="s">
        <v>1312</v>
      </c>
    </row>
    <row r="47" spans="1:4" s="43" customFormat="1" ht="12.75" hidden="1" customHeight="1">
      <c r="A47" s="45" t="s">
        <v>395</v>
      </c>
      <c r="B47" s="47" t="s">
        <v>301</v>
      </c>
      <c r="C47" s="57" t="s">
        <v>1032</v>
      </c>
      <c r="D47" s="45" t="s">
        <v>1313</v>
      </c>
    </row>
    <row r="48" spans="1:4" s="43" customFormat="1" ht="12.75" hidden="1" customHeight="1">
      <c r="A48" s="45" t="s">
        <v>396</v>
      </c>
      <c r="B48" s="47" t="s">
        <v>301</v>
      </c>
      <c r="C48" s="57" t="s">
        <v>1033</v>
      </c>
      <c r="D48" s="45" t="s">
        <v>1314</v>
      </c>
    </row>
    <row r="49" spans="1:4" s="43" customFormat="1" ht="12.75" hidden="1" customHeight="1">
      <c r="A49" s="45" t="s">
        <v>397</v>
      </c>
      <c r="B49" s="47" t="s">
        <v>301</v>
      </c>
      <c r="C49" s="57" t="s">
        <v>1034</v>
      </c>
      <c r="D49" s="45" t="s">
        <v>1315</v>
      </c>
    </row>
    <row r="50" spans="1:4" s="43" customFormat="1" ht="12.75" hidden="1" customHeight="1">
      <c r="A50" s="45" t="s">
        <v>398</v>
      </c>
      <c r="B50" s="47" t="s">
        <v>301</v>
      </c>
      <c r="C50" s="57" t="s">
        <v>1035</v>
      </c>
      <c r="D50" s="45" t="s">
        <v>1316</v>
      </c>
    </row>
    <row r="51" spans="1:4" s="43" customFormat="1" ht="12.75" hidden="1" customHeight="1">
      <c r="A51" s="45" t="s">
        <v>42</v>
      </c>
      <c r="B51" s="47" t="s">
        <v>301</v>
      </c>
      <c r="C51" s="57" t="s">
        <v>1036</v>
      </c>
      <c r="D51" s="45" t="s">
        <v>1317</v>
      </c>
    </row>
    <row r="52" spans="1:4" s="43" customFormat="1" ht="12.75" hidden="1" customHeight="1">
      <c r="A52" s="45" t="s">
        <v>43</v>
      </c>
      <c r="B52" s="47" t="s">
        <v>301</v>
      </c>
      <c r="C52" s="57" t="s">
        <v>1037</v>
      </c>
      <c r="D52" s="45" t="s">
        <v>1318</v>
      </c>
    </row>
    <row r="53" spans="1:4" s="43" customFormat="1" ht="12.75" hidden="1" customHeight="1">
      <c r="A53" s="45" t="s">
        <v>399</v>
      </c>
      <c r="B53" s="47" t="s">
        <v>301</v>
      </c>
      <c r="C53" s="57" t="s">
        <v>1038</v>
      </c>
      <c r="D53" s="45" t="s">
        <v>1319</v>
      </c>
    </row>
    <row r="54" spans="1:4" s="43" customFormat="1" ht="12.75" hidden="1" customHeight="1">
      <c r="A54" s="45" t="s">
        <v>44</v>
      </c>
      <c r="B54" s="47" t="s">
        <v>301</v>
      </c>
      <c r="C54" s="57" t="s">
        <v>1039</v>
      </c>
      <c r="D54" s="45" t="s">
        <v>1320</v>
      </c>
    </row>
    <row r="55" spans="1:4" s="43" customFormat="1" ht="12.75" hidden="1" customHeight="1">
      <c r="A55" s="45" t="s">
        <v>385</v>
      </c>
      <c r="B55" s="47" t="s">
        <v>301</v>
      </c>
      <c r="C55" s="57" t="s">
        <v>1040</v>
      </c>
      <c r="D55" s="45" t="s">
        <v>1321</v>
      </c>
    </row>
    <row r="56" spans="1:4" s="43" customFormat="1" ht="12.75" hidden="1" customHeight="1">
      <c r="A56" s="45" t="s">
        <v>400</v>
      </c>
      <c r="B56" s="47" t="s">
        <v>301</v>
      </c>
      <c r="C56" s="57" t="s">
        <v>1041</v>
      </c>
      <c r="D56" s="45" t="s">
        <v>1322</v>
      </c>
    </row>
    <row r="57" spans="1:4" s="43" customFormat="1" ht="12.75" hidden="1" customHeight="1">
      <c r="A57" s="45" t="s">
        <v>386</v>
      </c>
      <c r="B57" s="47" t="s">
        <v>301</v>
      </c>
      <c r="C57" s="57" t="s">
        <v>1042</v>
      </c>
      <c r="D57" s="45" t="s">
        <v>1323</v>
      </c>
    </row>
    <row r="58" spans="1:4" s="43" customFormat="1" ht="12.75" hidden="1" customHeight="1">
      <c r="A58" s="98" t="s">
        <v>141</v>
      </c>
      <c r="B58" s="47" t="s">
        <v>301</v>
      </c>
      <c r="C58" s="57" t="s">
        <v>1043</v>
      </c>
      <c r="D58" s="45" t="s">
        <v>1324</v>
      </c>
    </row>
    <row r="59" spans="1:4" s="43" customFormat="1" ht="12.75" hidden="1" customHeight="1">
      <c r="A59" s="98"/>
      <c r="B59" s="47" t="s">
        <v>306</v>
      </c>
      <c r="C59" s="57" t="s">
        <v>1044</v>
      </c>
      <c r="D59" s="45" t="s">
        <v>1325</v>
      </c>
    </row>
    <row r="60" spans="1:4" s="43" customFormat="1" ht="12.75" hidden="1" customHeight="1">
      <c r="A60" s="98"/>
      <c r="B60" s="47" t="s">
        <v>306</v>
      </c>
      <c r="C60" s="57" t="s">
        <v>1045</v>
      </c>
      <c r="D60" s="45" t="s">
        <v>1326</v>
      </c>
    </row>
    <row r="61" spans="1:4" s="43" customFormat="1" ht="12.75" hidden="1" customHeight="1">
      <c r="A61" s="45"/>
      <c r="B61" s="47" t="s">
        <v>306</v>
      </c>
      <c r="C61" s="57" t="s">
        <v>1046</v>
      </c>
      <c r="D61" s="45" t="s">
        <v>1327</v>
      </c>
    </row>
    <row r="62" spans="1:4" s="43" customFormat="1" ht="12.75" hidden="1" customHeight="1">
      <c r="A62" s="45"/>
      <c r="B62" s="47" t="s">
        <v>306</v>
      </c>
      <c r="C62" s="57" t="s">
        <v>1047</v>
      </c>
      <c r="D62" s="45" t="s">
        <v>1328</v>
      </c>
    </row>
    <row r="63" spans="1:4" s="43" customFormat="1" ht="12.75" hidden="1" customHeight="1">
      <c r="A63" s="98"/>
      <c r="B63" s="47" t="s">
        <v>306</v>
      </c>
      <c r="C63" s="57" t="s">
        <v>1048</v>
      </c>
      <c r="D63" s="45" t="s">
        <v>1329</v>
      </c>
    </row>
    <row r="64" spans="1:4" s="43" customFormat="1" ht="12.75" hidden="1" customHeight="1">
      <c r="A64" s="98"/>
      <c r="B64" s="47" t="s">
        <v>306</v>
      </c>
      <c r="C64" s="57" t="s">
        <v>1049</v>
      </c>
      <c r="D64" s="45" t="s">
        <v>1330</v>
      </c>
    </row>
    <row r="65" spans="1:4" s="43" customFormat="1" ht="12.75" hidden="1" customHeight="1">
      <c r="A65" s="98"/>
      <c r="B65" s="47" t="s">
        <v>306</v>
      </c>
      <c r="C65" s="57" t="s">
        <v>1050</v>
      </c>
      <c r="D65" s="45" t="s">
        <v>1331</v>
      </c>
    </row>
    <row r="66" spans="1:4" s="43" customFormat="1" ht="12.75" hidden="1" customHeight="1">
      <c r="A66" s="98"/>
      <c r="B66" s="47" t="s">
        <v>306</v>
      </c>
      <c r="C66" s="57" t="s">
        <v>1051</v>
      </c>
      <c r="D66" s="45" t="s">
        <v>1332</v>
      </c>
    </row>
    <row r="67" spans="1:4" s="43" customFormat="1" ht="12.75" hidden="1" customHeight="1">
      <c r="A67" s="98"/>
      <c r="B67" s="47" t="s">
        <v>306</v>
      </c>
      <c r="C67" s="57" t="s">
        <v>1052</v>
      </c>
      <c r="D67" s="45" t="s">
        <v>1333</v>
      </c>
    </row>
    <row r="68" spans="1:4" s="43" customFormat="1" ht="12.75" hidden="1" customHeight="1">
      <c r="A68" s="98"/>
      <c r="B68" s="47" t="s">
        <v>306</v>
      </c>
      <c r="C68" s="57" t="s">
        <v>1053</v>
      </c>
      <c r="D68" s="45" t="s">
        <v>1334</v>
      </c>
    </row>
    <row r="69" spans="1:4" s="43" customFormat="1" ht="12.75" hidden="1" customHeight="1">
      <c r="A69" s="98"/>
      <c r="B69" s="47" t="s">
        <v>306</v>
      </c>
      <c r="C69" s="57" t="s">
        <v>1054</v>
      </c>
      <c r="D69" s="45" t="s">
        <v>1335</v>
      </c>
    </row>
    <row r="70" spans="1:4" s="43" customFormat="1" ht="12.75" hidden="1" customHeight="1">
      <c r="A70" s="98"/>
      <c r="B70" s="47" t="s">
        <v>306</v>
      </c>
      <c r="C70" s="57" t="s">
        <v>1055</v>
      </c>
      <c r="D70" s="45" t="s">
        <v>1336</v>
      </c>
    </row>
    <row r="71" spans="1:4" s="43" customFormat="1" ht="12.75" hidden="1" customHeight="1">
      <c r="A71" s="98"/>
      <c r="B71" s="47" t="s">
        <v>306</v>
      </c>
      <c r="C71" s="57" t="s">
        <v>1056</v>
      </c>
      <c r="D71" s="45" t="s">
        <v>1337</v>
      </c>
    </row>
    <row r="72" spans="1:4" s="43" customFormat="1" ht="12.75" hidden="1" customHeight="1">
      <c r="A72" s="98"/>
      <c r="B72" s="47" t="s">
        <v>306</v>
      </c>
      <c r="C72" s="57" t="s">
        <v>1057</v>
      </c>
      <c r="D72" s="45" t="s">
        <v>1338</v>
      </c>
    </row>
    <row r="73" spans="1:4" s="43" customFormat="1" ht="12.75" hidden="1" customHeight="1">
      <c r="A73" s="98"/>
      <c r="B73" s="47" t="s">
        <v>306</v>
      </c>
      <c r="C73" s="57" t="s">
        <v>1058</v>
      </c>
      <c r="D73" s="45" t="s">
        <v>1339</v>
      </c>
    </row>
    <row r="74" spans="1:4" s="43" customFormat="1" ht="12.75" hidden="1" customHeight="1">
      <c r="A74" s="98"/>
      <c r="B74" s="47" t="s">
        <v>306</v>
      </c>
      <c r="C74" s="57" t="s">
        <v>1059</v>
      </c>
      <c r="D74" s="45" t="s">
        <v>1340</v>
      </c>
    </row>
    <row r="75" spans="1:4" s="43" customFormat="1" ht="12.75" hidden="1" customHeight="1">
      <c r="A75" s="98"/>
      <c r="B75" s="47" t="s">
        <v>304</v>
      </c>
      <c r="C75" s="57" t="s">
        <v>1060</v>
      </c>
      <c r="D75" s="45" t="s">
        <v>1341</v>
      </c>
    </row>
    <row r="76" spans="1:4" s="43" customFormat="1" ht="12.75" hidden="1" customHeight="1">
      <c r="A76" s="98"/>
      <c r="B76" s="47" t="s">
        <v>304</v>
      </c>
      <c r="C76" s="57" t="s">
        <v>1061</v>
      </c>
      <c r="D76" s="45" t="s">
        <v>1342</v>
      </c>
    </row>
    <row r="77" spans="1:4" s="43" customFormat="1" ht="12.75" hidden="1" customHeight="1">
      <c r="A77" s="98"/>
      <c r="B77" s="47" t="s">
        <v>304</v>
      </c>
      <c r="C77" s="57" t="s">
        <v>1062</v>
      </c>
      <c r="D77" s="45" t="s">
        <v>1343</v>
      </c>
    </row>
    <row r="78" spans="1:4" s="43" customFormat="1" ht="12.75" hidden="1" customHeight="1">
      <c r="A78" s="98"/>
      <c r="B78" s="47" t="s">
        <v>304</v>
      </c>
      <c r="C78" s="57" t="s">
        <v>1063</v>
      </c>
      <c r="D78" s="45" t="s">
        <v>1344</v>
      </c>
    </row>
    <row r="79" spans="1:4" s="43" customFormat="1" ht="12.75" hidden="1" customHeight="1">
      <c r="A79" s="98"/>
      <c r="B79" s="47" t="s">
        <v>304</v>
      </c>
      <c r="C79" s="57" t="s">
        <v>1064</v>
      </c>
      <c r="D79" s="45" t="s">
        <v>1345</v>
      </c>
    </row>
    <row r="80" spans="1:4" s="43" customFormat="1" ht="12.75" hidden="1" customHeight="1">
      <c r="A80" s="98"/>
      <c r="B80" s="47" t="s">
        <v>304</v>
      </c>
      <c r="C80" s="57" t="s">
        <v>1065</v>
      </c>
      <c r="D80" s="45" t="s">
        <v>1346</v>
      </c>
    </row>
    <row r="81" spans="1:4" s="43" customFormat="1" ht="12.75" hidden="1" customHeight="1">
      <c r="A81" s="98"/>
      <c r="B81" s="47" t="s">
        <v>304</v>
      </c>
      <c r="C81" s="57" t="s">
        <v>1066</v>
      </c>
      <c r="D81" s="45" t="s">
        <v>1347</v>
      </c>
    </row>
    <row r="82" spans="1:4" s="43" customFormat="1" ht="12.75" hidden="1" customHeight="1">
      <c r="A82" s="98"/>
      <c r="B82" s="47" t="s">
        <v>304</v>
      </c>
      <c r="C82" s="57" t="s">
        <v>1067</v>
      </c>
      <c r="D82" s="45" t="s">
        <v>1348</v>
      </c>
    </row>
    <row r="83" spans="1:4" s="43" customFormat="1" ht="12.75" hidden="1" customHeight="1">
      <c r="A83" s="98"/>
      <c r="B83" s="47" t="s">
        <v>307</v>
      </c>
      <c r="C83" s="57" t="s">
        <v>1068</v>
      </c>
      <c r="D83" s="45" t="s">
        <v>1349</v>
      </c>
    </row>
    <row r="84" spans="1:4" s="43" customFormat="1" ht="12.75" hidden="1" customHeight="1">
      <c r="A84" s="98"/>
      <c r="B84" s="47" t="s">
        <v>307</v>
      </c>
      <c r="C84" s="57" t="s">
        <v>1069</v>
      </c>
      <c r="D84" s="45" t="s">
        <v>1350</v>
      </c>
    </row>
    <row r="85" spans="1:4" s="43" customFormat="1" ht="12.75" hidden="1" customHeight="1">
      <c r="A85" s="98"/>
      <c r="B85" s="47" t="s">
        <v>307</v>
      </c>
      <c r="C85" s="57" t="s">
        <v>1070</v>
      </c>
      <c r="D85" s="45" t="s">
        <v>1351</v>
      </c>
    </row>
    <row r="86" spans="1:4" s="43" customFormat="1" ht="12.75" hidden="1" customHeight="1">
      <c r="A86" s="98"/>
      <c r="B86" s="47" t="s">
        <v>307</v>
      </c>
      <c r="C86" s="57" t="s">
        <v>1071</v>
      </c>
      <c r="D86" s="45" t="s">
        <v>1749</v>
      </c>
    </row>
    <row r="87" spans="1:4" s="43" customFormat="1" ht="12.75" hidden="1" customHeight="1">
      <c r="A87" s="98"/>
      <c r="B87" s="47" t="s">
        <v>307</v>
      </c>
      <c r="C87" s="57" t="s">
        <v>1072</v>
      </c>
      <c r="D87" s="45"/>
    </row>
    <row r="88" spans="1:4" s="43" customFormat="1" ht="12.75" hidden="1" customHeight="1">
      <c r="A88" s="98"/>
      <c r="B88" s="47" t="s">
        <v>307</v>
      </c>
      <c r="C88" s="57" t="s">
        <v>1073</v>
      </c>
      <c r="D88" s="45"/>
    </row>
    <row r="89" spans="1:4" s="43" customFormat="1" ht="12.75" hidden="1" customHeight="1">
      <c r="A89" s="98"/>
      <c r="B89" s="47" t="s">
        <v>307</v>
      </c>
      <c r="C89" s="57" t="s">
        <v>1074</v>
      </c>
      <c r="D89" s="45"/>
    </row>
    <row r="90" spans="1:4" s="43" customFormat="1" ht="12.75" hidden="1" customHeight="1">
      <c r="A90" s="98"/>
      <c r="B90" s="47" t="s">
        <v>307</v>
      </c>
      <c r="C90" s="57" t="s">
        <v>1075</v>
      </c>
      <c r="D90" s="45"/>
    </row>
    <row r="91" spans="1:4" s="43" customFormat="1" ht="12.75" hidden="1" customHeight="1">
      <c r="A91" s="98"/>
      <c r="B91" s="47" t="s">
        <v>307</v>
      </c>
      <c r="C91" s="57" t="s">
        <v>1076</v>
      </c>
      <c r="D91" s="45"/>
    </row>
    <row r="92" spans="1:4" s="43" customFormat="1" ht="12.75" hidden="1" customHeight="1">
      <c r="A92" s="98"/>
      <c r="B92" s="47" t="s">
        <v>307</v>
      </c>
      <c r="C92" s="57" t="s">
        <v>1077</v>
      </c>
      <c r="D92" s="45"/>
    </row>
    <row r="93" spans="1:4" s="43" customFormat="1" ht="12.75" hidden="1" customHeight="1">
      <c r="A93" s="98"/>
      <c r="B93" s="47" t="s">
        <v>307</v>
      </c>
      <c r="C93" s="57" t="s">
        <v>1078</v>
      </c>
      <c r="D93" s="45"/>
    </row>
    <row r="94" spans="1:4" s="43" customFormat="1" ht="12.75" hidden="1" customHeight="1">
      <c r="A94" s="98"/>
      <c r="B94" s="47" t="s">
        <v>307</v>
      </c>
      <c r="C94" s="57" t="s">
        <v>1079</v>
      </c>
      <c r="D94" s="45"/>
    </row>
    <row r="95" spans="1:4" s="43" customFormat="1" ht="12.75" hidden="1" customHeight="1">
      <c r="A95" s="98"/>
      <c r="B95" s="47" t="s">
        <v>307</v>
      </c>
      <c r="C95" s="57" t="s">
        <v>1080</v>
      </c>
      <c r="D95" s="45"/>
    </row>
    <row r="96" spans="1:4" s="43" customFormat="1" ht="12.75" hidden="1" customHeight="1">
      <c r="A96" s="98"/>
      <c r="B96" s="47" t="s">
        <v>307</v>
      </c>
      <c r="C96" s="57" t="s">
        <v>1081</v>
      </c>
      <c r="D96" s="45"/>
    </row>
    <row r="97" spans="1:4" s="43" customFormat="1" ht="12.75" hidden="1" customHeight="1">
      <c r="A97" s="98"/>
      <c r="B97" s="47" t="s">
        <v>307</v>
      </c>
      <c r="C97" s="57" t="s">
        <v>1082</v>
      </c>
      <c r="D97" s="45"/>
    </row>
    <row r="98" spans="1:4" s="43" customFormat="1" ht="12.75" hidden="1" customHeight="1">
      <c r="A98" s="98"/>
      <c r="B98" s="47" t="s">
        <v>307</v>
      </c>
      <c r="C98" s="57" t="s">
        <v>1083</v>
      </c>
      <c r="D98" s="45"/>
    </row>
    <row r="99" spans="1:4" s="43" customFormat="1" ht="12.75" hidden="1" customHeight="1">
      <c r="A99" s="98"/>
      <c r="B99" s="47" t="s">
        <v>307</v>
      </c>
      <c r="C99" s="57" t="s">
        <v>1084</v>
      </c>
      <c r="D99" s="45"/>
    </row>
    <row r="100" spans="1:4" s="43" customFormat="1" ht="12.75" hidden="1" customHeight="1">
      <c r="A100" s="98"/>
      <c r="B100" s="47" t="s">
        <v>307</v>
      </c>
      <c r="C100" s="57" t="s">
        <v>1730</v>
      </c>
      <c r="D100" s="45"/>
    </row>
    <row r="101" spans="1:4" s="43" customFormat="1" ht="12.75" hidden="1" customHeight="1">
      <c r="A101" s="98"/>
      <c r="B101" s="47" t="s">
        <v>307</v>
      </c>
      <c r="C101" s="57" t="s">
        <v>1384</v>
      </c>
      <c r="D101" s="45"/>
    </row>
    <row r="102" spans="1:4" s="43" customFormat="1" ht="12.75" hidden="1" customHeight="1">
      <c r="A102" s="98"/>
      <c r="B102" s="47" t="s">
        <v>307</v>
      </c>
      <c r="C102" s="57" t="s">
        <v>1085</v>
      </c>
      <c r="D102" s="45"/>
    </row>
    <row r="103" spans="1:4" s="43" customFormat="1" ht="12.75" hidden="1" customHeight="1">
      <c r="A103" s="98"/>
      <c r="B103" s="47" t="s">
        <v>307</v>
      </c>
      <c r="C103" s="57" t="s">
        <v>1086</v>
      </c>
      <c r="D103" s="45"/>
    </row>
    <row r="104" spans="1:4" s="43" customFormat="1" ht="12.75" hidden="1" customHeight="1">
      <c r="A104" s="98"/>
      <c r="B104" s="47" t="s">
        <v>307</v>
      </c>
      <c r="C104" s="57" t="s">
        <v>1087</v>
      </c>
      <c r="D104" s="45"/>
    </row>
    <row r="105" spans="1:4" s="43" customFormat="1" ht="12.75" hidden="1" customHeight="1">
      <c r="A105" s="98"/>
      <c r="B105" s="47" t="s">
        <v>307</v>
      </c>
      <c r="C105" s="57" t="s">
        <v>1088</v>
      </c>
      <c r="D105" s="45"/>
    </row>
    <row r="106" spans="1:4" s="43" customFormat="1" ht="12.75" hidden="1" customHeight="1">
      <c r="A106" s="98"/>
      <c r="B106" s="47" t="s">
        <v>307</v>
      </c>
      <c r="C106" s="57" t="s">
        <v>1713</v>
      </c>
      <c r="D106" s="45"/>
    </row>
    <row r="107" spans="1:4" s="43" customFormat="1" ht="12.75" hidden="1" customHeight="1">
      <c r="A107" s="98"/>
      <c r="B107" s="47" t="s">
        <v>307</v>
      </c>
      <c r="C107" s="57" t="s">
        <v>1089</v>
      </c>
      <c r="D107" s="45"/>
    </row>
    <row r="108" spans="1:4" s="43" customFormat="1" ht="12.75" hidden="1" customHeight="1">
      <c r="A108" s="98"/>
      <c r="B108" s="47" t="s">
        <v>307</v>
      </c>
      <c r="C108" s="57" t="s">
        <v>1090</v>
      </c>
      <c r="D108" s="45"/>
    </row>
    <row r="109" spans="1:4" s="43" customFormat="1" ht="12.75" hidden="1" customHeight="1">
      <c r="A109" s="98"/>
      <c r="B109" s="47" t="s">
        <v>307</v>
      </c>
      <c r="C109" s="57" t="s">
        <v>1091</v>
      </c>
      <c r="D109" s="45"/>
    </row>
    <row r="110" spans="1:4" s="43" customFormat="1" ht="12.75" hidden="1" customHeight="1">
      <c r="A110" s="98"/>
      <c r="B110" s="47" t="s">
        <v>307</v>
      </c>
      <c r="C110" s="57" t="s">
        <v>1092</v>
      </c>
      <c r="D110" s="45"/>
    </row>
    <row r="111" spans="1:4" s="43" customFormat="1" ht="12.75" hidden="1" customHeight="1">
      <c r="A111" s="98"/>
      <c r="B111" s="47" t="s">
        <v>309</v>
      </c>
      <c r="C111" s="57" t="s">
        <v>1093</v>
      </c>
      <c r="D111" s="45"/>
    </row>
    <row r="112" spans="1:4" s="43" customFormat="1" ht="12.75" hidden="1" customHeight="1">
      <c r="A112" s="98"/>
      <c r="B112" s="47" t="s">
        <v>309</v>
      </c>
      <c r="C112" s="57" t="s">
        <v>1094</v>
      </c>
      <c r="D112" s="45"/>
    </row>
    <row r="113" spans="1:4" s="43" customFormat="1" ht="12.75" hidden="1" customHeight="1">
      <c r="A113" s="98"/>
      <c r="B113" s="47" t="s">
        <v>309</v>
      </c>
      <c r="C113" s="57" t="s">
        <v>1095</v>
      </c>
      <c r="D113" s="45"/>
    </row>
    <row r="114" spans="1:4" s="43" customFormat="1" ht="12.75" hidden="1" customHeight="1">
      <c r="A114" s="98"/>
      <c r="B114" s="47" t="s">
        <v>309</v>
      </c>
      <c r="C114" s="57" t="s">
        <v>1096</v>
      </c>
      <c r="D114" s="45"/>
    </row>
    <row r="115" spans="1:4" s="43" customFormat="1" ht="12.75" hidden="1" customHeight="1">
      <c r="A115" s="98"/>
      <c r="B115" s="47" t="s">
        <v>309</v>
      </c>
      <c r="C115" s="57" t="s">
        <v>1097</v>
      </c>
      <c r="D115" s="45"/>
    </row>
    <row r="116" spans="1:4" s="43" customFormat="1" ht="12.75" hidden="1" customHeight="1">
      <c r="A116" s="98"/>
      <c r="B116" s="47" t="s">
        <v>309</v>
      </c>
      <c r="C116" s="57" t="s">
        <v>1098</v>
      </c>
      <c r="D116" s="45"/>
    </row>
    <row r="117" spans="1:4" s="43" customFormat="1" ht="12.75" hidden="1" customHeight="1">
      <c r="A117" s="98"/>
      <c r="B117" s="47" t="s">
        <v>309</v>
      </c>
      <c r="C117" s="57" t="s">
        <v>1099</v>
      </c>
      <c r="D117" s="45"/>
    </row>
    <row r="118" spans="1:4" s="43" customFormat="1" ht="12.75" hidden="1" customHeight="1">
      <c r="A118" s="98"/>
      <c r="B118" s="47" t="s">
        <v>309</v>
      </c>
      <c r="C118" s="57" t="s">
        <v>1100</v>
      </c>
      <c r="D118" s="45"/>
    </row>
    <row r="119" spans="1:4" s="43" customFormat="1" ht="12.75" hidden="1" customHeight="1">
      <c r="A119" s="98"/>
      <c r="B119" s="47" t="s">
        <v>309</v>
      </c>
      <c r="C119" s="57" t="s">
        <v>1101</v>
      </c>
      <c r="D119" s="45"/>
    </row>
    <row r="120" spans="1:4" s="43" customFormat="1" ht="12.75" hidden="1" customHeight="1">
      <c r="A120" s="98"/>
      <c r="B120" s="47" t="s">
        <v>309</v>
      </c>
      <c r="C120" s="57" t="s">
        <v>1102</v>
      </c>
      <c r="D120" s="45"/>
    </row>
    <row r="121" spans="1:4" s="43" customFormat="1" ht="12.75" hidden="1" customHeight="1">
      <c r="A121" s="98"/>
      <c r="B121" s="47" t="s">
        <v>309</v>
      </c>
      <c r="C121" s="57" t="s">
        <v>1103</v>
      </c>
      <c r="D121" s="45"/>
    </row>
    <row r="122" spans="1:4" s="43" customFormat="1" ht="12.75" hidden="1" customHeight="1">
      <c r="A122" s="98"/>
      <c r="B122" s="47" t="s">
        <v>309</v>
      </c>
      <c r="C122" s="57" t="s">
        <v>1104</v>
      </c>
      <c r="D122" s="45"/>
    </row>
    <row r="123" spans="1:4" s="43" customFormat="1" ht="12.75" hidden="1" customHeight="1">
      <c r="A123" s="98"/>
      <c r="B123" s="47" t="s">
        <v>309</v>
      </c>
      <c r="C123" s="57" t="s">
        <v>1769</v>
      </c>
      <c r="D123" s="45"/>
    </row>
    <row r="124" spans="1:4" s="43" customFormat="1" ht="12.75" hidden="1" customHeight="1">
      <c r="A124" s="98"/>
      <c r="B124" s="47" t="s">
        <v>308</v>
      </c>
      <c r="C124" s="57" t="s">
        <v>1105</v>
      </c>
      <c r="D124" s="45"/>
    </row>
    <row r="125" spans="1:4" s="43" customFormat="1" ht="12.75" hidden="1" customHeight="1">
      <c r="A125" s="98"/>
      <c r="B125" s="47" t="s">
        <v>308</v>
      </c>
      <c r="C125" s="57" t="s">
        <v>1106</v>
      </c>
      <c r="D125" s="45"/>
    </row>
    <row r="126" spans="1:4" s="43" customFormat="1" ht="12.75" hidden="1" customHeight="1">
      <c r="A126" s="98"/>
      <c r="B126" s="47" t="s">
        <v>308</v>
      </c>
      <c r="C126" s="57" t="s">
        <v>1107</v>
      </c>
      <c r="D126" s="45"/>
    </row>
    <row r="127" spans="1:4" s="43" customFormat="1" ht="12.75" hidden="1" customHeight="1">
      <c r="A127" s="98"/>
      <c r="B127" s="47" t="s">
        <v>308</v>
      </c>
      <c r="C127" s="57" t="s">
        <v>1108</v>
      </c>
      <c r="D127" s="45"/>
    </row>
    <row r="128" spans="1:4" s="43" customFormat="1" ht="12.75" hidden="1" customHeight="1">
      <c r="A128" s="98"/>
      <c r="B128" s="47" t="s">
        <v>308</v>
      </c>
      <c r="C128" s="57" t="s">
        <v>1109</v>
      </c>
      <c r="D128" s="45"/>
    </row>
    <row r="129" spans="1:4" s="43" customFormat="1" ht="12.75" hidden="1" customHeight="1">
      <c r="A129" s="98"/>
      <c r="B129" s="47" t="s">
        <v>308</v>
      </c>
      <c r="C129" s="57" t="s">
        <v>1110</v>
      </c>
      <c r="D129" s="45"/>
    </row>
    <row r="130" spans="1:4" s="43" customFormat="1" ht="12.75" hidden="1" customHeight="1">
      <c r="A130" s="98"/>
      <c r="B130" s="47" t="s">
        <v>308</v>
      </c>
      <c r="C130" s="57" t="s">
        <v>1111</v>
      </c>
      <c r="D130" s="45"/>
    </row>
    <row r="131" spans="1:4" s="43" customFormat="1" ht="12.75" hidden="1" customHeight="1">
      <c r="A131" s="98"/>
      <c r="B131" s="47" t="s">
        <v>308</v>
      </c>
      <c r="C131" s="57" t="s">
        <v>1112</v>
      </c>
      <c r="D131" s="45"/>
    </row>
    <row r="132" spans="1:4" s="43" customFormat="1" ht="12.75" hidden="1" customHeight="1">
      <c r="A132" s="98"/>
      <c r="B132" s="47" t="s">
        <v>308</v>
      </c>
      <c r="C132" s="57" t="s">
        <v>1113</v>
      </c>
      <c r="D132" s="45"/>
    </row>
    <row r="133" spans="1:4" s="43" customFormat="1" ht="12.75" hidden="1" customHeight="1">
      <c r="A133" s="98"/>
      <c r="B133" s="47" t="s">
        <v>308</v>
      </c>
      <c r="C133" s="57" t="s">
        <v>1114</v>
      </c>
      <c r="D133" s="45"/>
    </row>
    <row r="134" spans="1:4" s="43" customFormat="1" ht="12.75" hidden="1" customHeight="1">
      <c r="A134" s="98"/>
      <c r="B134" s="47" t="s">
        <v>308</v>
      </c>
      <c r="C134" s="57" t="s">
        <v>1115</v>
      </c>
      <c r="D134" s="45"/>
    </row>
    <row r="135" spans="1:4" s="43" customFormat="1" ht="12.75" hidden="1" customHeight="1">
      <c r="A135" s="98"/>
      <c r="B135" s="47" t="s">
        <v>308</v>
      </c>
      <c r="C135" s="57" t="s">
        <v>1735</v>
      </c>
      <c r="D135" s="45"/>
    </row>
    <row r="136" spans="1:4" s="43" customFormat="1" ht="12.75" hidden="1" customHeight="1">
      <c r="A136" s="98"/>
      <c r="B136" s="47" t="s">
        <v>305</v>
      </c>
      <c r="C136" s="57" t="s">
        <v>1116</v>
      </c>
      <c r="D136" s="45"/>
    </row>
    <row r="137" spans="1:4" s="43" customFormat="1" ht="12.75" hidden="1" customHeight="1">
      <c r="A137" s="98"/>
      <c r="B137" s="47" t="s">
        <v>305</v>
      </c>
      <c r="C137" s="57" t="s">
        <v>1117</v>
      </c>
      <c r="D137" s="45"/>
    </row>
    <row r="138" spans="1:4" s="43" customFormat="1" ht="12.75" hidden="1" customHeight="1">
      <c r="A138" s="98"/>
      <c r="B138" s="47" t="s">
        <v>305</v>
      </c>
      <c r="C138" s="57" t="s">
        <v>1118</v>
      </c>
      <c r="D138" s="45"/>
    </row>
    <row r="139" spans="1:4" s="43" customFormat="1" ht="12.75" hidden="1" customHeight="1">
      <c r="A139" s="98"/>
      <c r="B139" s="47" t="s">
        <v>305</v>
      </c>
      <c r="C139" s="57" t="s">
        <v>1119</v>
      </c>
      <c r="D139" s="45"/>
    </row>
    <row r="140" spans="1:4" s="43" customFormat="1" ht="12.75" hidden="1" customHeight="1">
      <c r="A140" s="98"/>
      <c r="B140" s="47" t="s">
        <v>305</v>
      </c>
      <c r="C140" s="57" t="s">
        <v>1120</v>
      </c>
      <c r="D140" s="45"/>
    </row>
    <row r="141" spans="1:4" s="43" customFormat="1" ht="12.75" hidden="1" customHeight="1">
      <c r="A141" s="98"/>
      <c r="B141" s="47" t="s">
        <v>305</v>
      </c>
      <c r="C141" s="57" t="s">
        <v>1121</v>
      </c>
      <c r="D141" s="45"/>
    </row>
    <row r="142" spans="1:4" s="43" customFormat="1" ht="12.75" hidden="1" customHeight="1">
      <c r="A142" s="98"/>
      <c r="B142" s="47" t="s">
        <v>305</v>
      </c>
      <c r="C142" s="57" t="s">
        <v>1122</v>
      </c>
      <c r="D142" s="45"/>
    </row>
    <row r="143" spans="1:4" s="43" customFormat="1" ht="12.75" hidden="1" customHeight="1">
      <c r="A143" s="98"/>
      <c r="B143" s="47" t="s">
        <v>305</v>
      </c>
      <c r="C143" s="57" t="s">
        <v>1123</v>
      </c>
      <c r="D143" s="45"/>
    </row>
    <row r="144" spans="1:4" s="43" customFormat="1" ht="12.75" hidden="1" customHeight="1">
      <c r="A144" s="98"/>
      <c r="B144" s="47" t="s">
        <v>230</v>
      </c>
      <c r="C144" s="57" t="s">
        <v>1124</v>
      </c>
      <c r="D144" s="45"/>
    </row>
    <row r="145" spans="1:4" s="43" customFormat="1" ht="12.75" hidden="1" customHeight="1">
      <c r="A145" s="98"/>
      <c r="B145" s="47" t="s">
        <v>230</v>
      </c>
      <c r="C145" s="57" t="s">
        <v>1125</v>
      </c>
      <c r="D145" s="45"/>
    </row>
    <row r="146" spans="1:4" s="43" customFormat="1" ht="12.75" hidden="1" customHeight="1">
      <c r="A146" s="98"/>
      <c r="B146" s="47" t="s">
        <v>230</v>
      </c>
      <c r="C146" s="57" t="s">
        <v>1126</v>
      </c>
      <c r="D146" s="45"/>
    </row>
    <row r="147" spans="1:4" s="43" customFormat="1" ht="12.75" hidden="1" customHeight="1">
      <c r="A147" s="98"/>
      <c r="B147" s="47" t="s">
        <v>230</v>
      </c>
      <c r="C147" s="57" t="s">
        <v>1127</v>
      </c>
      <c r="D147" s="45"/>
    </row>
    <row r="148" spans="1:4" s="43" customFormat="1" ht="12.75" hidden="1" customHeight="1">
      <c r="A148" s="98"/>
      <c r="B148" s="47" t="s">
        <v>230</v>
      </c>
      <c r="C148" s="57" t="s">
        <v>1128</v>
      </c>
      <c r="D148" s="45"/>
    </row>
    <row r="149" spans="1:4" s="43" customFormat="1" ht="12.75" hidden="1" customHeight="1">
      <c r="A149" s="98"/>
      <c r="B149" s="47" t="s">
        <v>230</v>
      </c>
      <c r="C149" s="57" t="s">
        <v>1129</v>
      </c>
      <c r="D149" s="45"/>
    </row>
    <row r="150" spans="1:4" s="43" customFormat="1" ht="12.75" hidden="1" customHeight="1">
      <c r="A150" s="98"/>
      <c r="B150" s="47" t="s">
        <v>230</v>
      </c>
      <c r="C150" s="57" t="s">
        <v>1724</v>
      </c>
      <c r="D150" s="45"/>
    </row>
    <row r="151" spans="1:4" s="43" customFormat="1" ht="12.75" hidden="1" customHeight="1">
      <c r="A151" s="98"/>
      <c r="B151" s="47" t="s">
        <v>231</v>
      </c>
      <c r="C151" s="57" t="s">
        <v>1130</v>
      </c>
      <c r="D151" s="45"/>
    </row>
    <row r="152" spans="1:4" s="43" customFormat="1" ht="12.75" hidden="1" customHeight="1">
      <c r="A152" s="98"/>
      <c r="B152" s="47" t="s">
        <v>231</v>
      </c>
      <c r="C152" s="57" t="s">
        <v>1131</v>
      </c>
      <c r="D152" s="45"/>
    </row>
    <row r="153" spans="1:4" s="43" customFormat="1" ht="12.75" hidden="1" customHeight="1">
      <c r="A153" s="98"/>
      <c r="B153" s="47" t="s">
        <v>231</v>
      </c>
      <c r="C153" s="57" t="s">
        <v>1132</v>
      </c>
      <c r="D153" s="45"/>
    </row>
    <row r="154" spans="1:4" s="43" customFormat="1" ht="12.75" hidden="1" customHeight="1">
      <c r="A154" s="98"/>
      <c r="B154" s="47" t="s">
        <v>231</v>
      </c>
      <c r="C154" s="57" t="s">
        <v>1133</v>
      </c>
      <c r="D154" s="45"/>
    </row>
    <row r="155" spans="1:4" s="43" customFormat="1" ht="12.75" hidden="1" customHeight="1">
      <c r="A155" s="98"/>
      <c r="B155" s="47" t="s">
        <v>231</v>
      </c>
      <c r="C155" s="57" t="s">
        <v>1134</v>
      </c>
      <c r="D155" s="45"/>
    </row>
    <row r="156" spans="1:4" s="43" customFormat="1" ht="12.75" hidden="1" customHeight="1">
      <c r="A156" s="98"/>
      <c r="B156" s="47" t="s">
        <v>231</v>
      </c>
      <c r="C156" s="57" t="s">
        <v>1135</v>
      </c>
      <c r="D156" s="45"/>
    </row>
    <row r="157" spans="1:4" s="43" customFormat="1" ht="12.75" hidden="1" customHeight="1">
      <c r="A157" s="98"/>
      <c r="B157" s="47" t="s">
        <v>231</v>
      </c>
      <c r="C157" s="57" t="s">
        <v>1136</v>
      </c>
      <c r="D157" s="45"/>
    </row>
    <row r="158" spans="1:4" s="43" customFormat="1" ht="12.75" hidden="1" customHeight="1">
      <c r="A158" s="98"/>
      <c r="B158" s="47" t="s">
        <v>231</v>
      </c>
      <c r="C158" s="57" t="s">
        <v>1137</v>
      </c>
      <c r="D158" s="45"/>
    </row>
    <row r="159" spans="1:4" s="43" customFormat="1" ht="12.75" hidden="1" customHeight="1">
      <c r="A159" s="98"/>
      <c r="B159" s="47" t="s">
        <v>231</v>
      </c>
      <c r="C159" s="57" t="s">
        <v>1138</v>
      </c>
      <c r="D159" s="45"/>
    </row>
    <row r="160" spans="1:4" s="43" customFormat="1" ht="12.75" hidden="1" customHeight="1">
      <c r="A160" s="98"/>
      <c r="B160" s="47" t="s">
        <v>231</v>
      </c>
      <c r="C160" s="57" t="s">
        <v>1139</v>
      </c>
      <c r="D160" s="45"/>
    </row>
    <row r="161" spans="1:4" s="43" customFormat="1" ht="12.75" hidden="1" customHeight="1">
      <c r="A161" s="98"/>
      <c r="B161" s="47" t="s">
        <v>231</v>
      </c>
      <c r="C161" s="57" t="s">
        <v>1140</v>
      </c>
      <c r="D161" s="45"/>
    </row>
    <row r="162" spans="1:4" s="43" customFormat="1" ht="12.75" hidden="1" customHeight="1">
      <c r="A162" s="98"/>
      <c r="B162" s="47" t="s">
        <v>231</v>
      </c>
      <c r="C162" s="57" t="s">
        <v>1141</v>
      </c>
      <c r="D162" s="45"/>
    </row>
    <row r="163" spans="1:4" s="43" customFormat="1" ht="12.75" hidden="1" customHeight="1">
      <c r="A163" s="98"/>
      <c r="B163" s="47" t="s">
        <v>167</v>
      </c>
      <c r="C163" s="57" t="s">
        <v>1142</v>
      </c>
      <c r="D163" s="45"/>
    </row>
    <row r="164" spans="1:4" s="43" customFormat="1" ht="12.75" hidden="1" customHeight="1">
      <c r="A164" s="98"/>
      <c r="B164" s="47" t="s">
        <v>167</v>
      </c>
      <c r="C164" s="57" t="s">
        <v>1143</v>
      </c>
      <c r="D164" s="45"/>
    </row>
    <row r="165" spans="1:4" s="43" customFormat="1" ht="12.75" hidden="1" customHeight="1">
      <c r="A165" s="98"/>
      <c r="B165" s="47" t="s">
        <v>167</v>
      </c>
      <c r="C165" s="57" t="s">
        <v>1144</v>
      </c>
      <c r="D165" s="45"/>
    </row>
    <row r="166" spans="1:4" s="43" customFormat="1" ht="12.75" hidden="1" customHeight="1">
      <c r="A166" s="98"/>
      <c r="B166" s="47" t="s">
        <v>167</v>
      </c>
      <c r="C166" s="57" t="s">
        <v>1145</v>
      </c>
      <c r="D166" s="45"/>
    </row>
    <row r="167" spans="1:4" s="43" customFormat="1" ht="12.75" hidden="1" customHeight="1">
      <c r="A167" s="98"/>
      <c r="B167" s="47" t="s">
        <v>167</v>
      </c>
      <c r="C167" s="57" t="s">
        <v>1146</v>
      </c>
      <c r="D167" s="45"/>
    </row>
    <row r="168" spans="1:4" s="43" customFormat="1" ht="12.75" hidden="1" customHeight="1">
      <c r="A168" s="98"/>
      <c r="B168" s="47" t="s">
        <v>167</v>
      </c>
      <c r="C168" s="57" t="s">
        <v>1147</v>
      </c>
      <c r="D168" s="45"/>
    </row>
    <row r="169" spans="1:4" s="43" customFormat="1" ht="12.75" hidden="1" customHeight="1">
      <c r="A169" s="98"/>
      <c r="B169" s="47" t="s">
        <v>167</v>
      </c>
      <c r="C169" s="57" t="s">
        <v>1148</v>
      </c>
      <c r="D169" s="45"/>
    </row>
    <row r="170" spans="1:4" s="43" customFormat="1" ht="12.75" hidden="1" customHeight="1">
      <c r="A170" s="98"/>
      <c r="B170" s="47" t="s">
        <v>167</v>
      </c>
      <c r="C170" s="57" t="s">
        <v>1149</v>
      </c>
      <c r="D170" s="45"/>
    </row>
    <row r="171" spans="1:4" s="43" customFormat="1" ht="12.75" hidden="1" customHeight="1">
      <c r="A171" s="98"/>
      <c r="B171" s="47" t="s">
        <v>167</v>
      </c>
      <c r="C171" s="57" t="s">
        <v>1150</v>
      </c>
      <c r="D171" s="45"/>
    </row>
    <row r="172" spans="1:4" s="43" customFormat="1" ht="12.75" hidden="1" customHeight="1">
      <c r="A172" s="98"/>
      <c r="B172" s="47" t="s">
        <v>167</v>
      </c>
      <c r="C172" s="57" t="s">
        <v>1151</v>
      </c>
      <c r="D172" s="45"/>
    </row>
    <row r="173" spans="1:4" s="43" customFormat="1" ht="12.75" hidden="1" customHeight="1">
      <c r="A173" s="98"/>
      <c r="B173" s="47" t="s">
        <v>167</v>
      </c>
      <c r="C173" s="57" t="s">
        <v>1152</v>
      </c>
      <c r="D173" s="45"/>
    </row>
    <row r="174" spans="1:4" s="43" customFormat="1" ht="12.75" hidden="1" customHeight="1">
      <c r="A174" s="98"/>
      <c r="B174" s="47" t="s">
        <v>167</v>
      </c>
      <c r="C174" s="57" t="s">
        <v>1153</v>
      </c>
      <c r="D174" s="45"/>
    </row>
    <row r="175" spans="1:4" s="43" customFormat="1" ht="12.75" hidden="1" customHeight="1">
      <c r="A175" s="98"/>
      <c r="B175" s="47" t="s">
        <v>167</v>
      </c>
      <c r="C175" s="57" t="s">
        <v>1154</v>
      </c>
      <c r="D175" s="45"/>
    </row>
    <row r="176" spans="1:4" s="43" customFormat="1" ht="12.75" hidden="1" customHeight="1">
      <c r="A176" s="98"/>
      <c r="B176" s="47" t="s">
        <v>167</v>
      </c>
      <c r="C176" s="57" t="s">
        <v>1155</v>
      </c>
      <c r="D176" s="45"/>
    </row>
    <row r="177" spans="1:4" s="43" customFormat="1" ht="12.75" hidden="1" customHeight="1">
      <c r="A177" s="98"/>
      <c r="B177" s="47" t="s">
        <v>207</v>
      </c>
      <c r="C177" s="57" t="s">
        <v>1156</v>
      </c>
      <c r="D177" s="45"/>
    </row>
    <row r="178" spans="1:4" s="43" customFormat="1" ht="12.75" hidden="1" customHeight="1">
      <c r="A178" s="98"/>
      <c r="B178" s="47" t="s">
        <v>207</v>
      </c>
      <c r="C178" s="57" t="s">
        <v>1157</v>
      </c>
      <c r="D178" s="45"/>
    </row>
    <row r="179" spans="1:4" s="43" customFormat="1" ht="12.75" hidden="1" customHeight="1">
      <c r="A179" s="98"/>
      <c r="B179" s="47" t="s">
        <v>207</v>
      </c>
      <c r="C179" s="57" t="s">
        <v>1158</v>
      </c>
      <c r="D179" s="45"/>
    </row>
    <row r="180" spans="1:4" s="43" customFormat="1" ht="12.75" hidden="1" customHeight="1">
      <c r="A180" s="98"/>
      <c r="B180" s="47" t="s">
        <v>207</v>
      </c>
      <c r="C180" s="57" t="s">
        <v>1159</v>
      </c>
      <c r="D180" s="45"/>
    </row>
    <row r="181" spans="1:4" s="43" customFormat="1" ht="12.75" hidden="1" customHeight="1">
      <c r="A181" s="98"/>
      <c r="B181" s="47" t="s">
        <v>207</v>
      </c>
      <c r="C181" s="57" t="s">
        <v>1160</v>
      </c>
      <c r="D181" s="45"/>
    </row>
    <row r="182" spans="1:4" s="43" customFormat="1" ht="12.75" hidden="1" customHeight="1">
      <c r="A182" s="98"/>
      <c r="B182" s="47" t="s">
        <v>207</v>
      </c>
      <c r="C182" s="57" t="s">
        <v>1161</v>
      </c>
      <c r="D182" s="45"/>
    </row>
    <row r="183" spans="1:4" s="43" customFormat="1" ht="12.75" hidden="1" customHeight="1">
      <c r="A183" s="98"/>
      <c r="B183" s="47" t="s">
        <v>207</v>
      </c>
      <c r="C183" s="57" t="s">
        <v>1162</v>
      </c>
      <c r="D183" s="45"/>
    </row>
    <row r="184" spans="1:4" s="43" customFormat="1" ht="12.75" hidden="1" customHeight="1">
      <c r="A184" s="98"/>
      <c r="B184" s="47" t="s">
        <v>207</v>
      </c>
      <c r="C184" s="57" t="s">
        <v>1163</v>
      </c>
      <c r="D184" s="45"/>
    </row>
    <row r="185" spans="1:4" s="43" customFormat="1" ht="12.75" hidden="1" customHeight="1">
      <c r="A185" s="98"/>
      <c r="B185" s="47" t="s">
        <v>207</v>
      </c>
      <c r="C185" s="57" t="s">
        <v>1164</v>
      </c>
      <c r="D185" s="45"/>
    </row>
    <row r="186" spans="1:4" s="43" customFormat="1" ht="12.75" hidden="1" customHeight="1">
      <c r="A186" s="98"/>
      <c r="B186" s="47" t="s">
        <v>207</v>
      </c>
      <c r="C186" s="57" t="s">
        <v>1165</v>
      </c>
      <c r="D186" s="45"/>
    </row>
    <row r="187" spans="1:4" s="43" customFormat="1" ht="12.75" hidden="1" customHeight="1">
      <c r="A187" s="98"/>
      <c r="B187" s="47" t="s">
        <v>207</v>
      </c>
      <c r="C187" s="57" t="s">
        <v>1166</v>
      </c>
      <c r="D187" s="45"/>
    </row>
    <row r="188" spans="1:4" s="43" customFormat="1" ht="12.75" hidden="1" customHeight="1">
      <c r="A188" s="98"/>
      <c r="B188" s="47" t="s">
        <v>207</v>
      </c>
      <c r="C188" s="57" t="s">
        <v>1167</v>
      </c>
      <c r="D188" s="45"/>
    </row>
    <row r="189" spans="1:4" s="43" customFormat="1" ht="12.75" hidden="1" customHeight="1">
      <c r="A189" s="98"/>
      <c r="B189" s="47" t="s">
        <v>208</v>
      </c>
      <c r="C189" s="57" t="s">
        <v>1168</v>
      </c>
      <c r="D189" s="45"/>
    </row>
    <row r="190" spans="1:4" s="43" customFormat="1" ht="12.75" hidden="1" customHeight="1">
      <c r="A190" s="98"/>
      <c r="B190" s="47" t="s">
        <v>208</v>
      </c>
      <c r="C190" s="57" t="s">
        <v>1169</v>
      </c>
      <c r="D190" s="45"/>
    </row>
    <row r="191" spans="1:4" s="43" customFormat="1" ht="12.75" hidden="1" customHeight="1">
      <c r="A191" s="98"/>
      <c r="B191" s="47" t="s">
        <v>208</v>
      </c>
      <c r="C191" s="57" t="s">
        <v>1170</v>
      </c>
      <c r="D191" s="45"/>
    </row>
    <row r="192" spans="1:4" s="43" customFormat="1" ht="12.75" hidden="1" customHeight="1">
      <c r="A192" s="98"/>
      <c r="B192" s="47" t="s">
        <v>208</v>
      </c>
      <c r="C192" s="57" t="s">
        <v>1171</v>
      </c>
      <c r="D192" s="45"/>
    </row>
    <row r="193" spans="1:4" s="43" customFormat="1" ht="12.75" hidden="1" customHeight="1">
      <c r="A193" s="98"/>
      <c r="B193" s="47" t="s">
        <v>208</v>
      </c>
      <c r="C193" s="57" t="s">
        <v>1172</v>
      </c>
      <c r="D193" s="45"/>
    </row>
    <row r="194" spans="1:4" s="43" customFormat="1" ht="12.75" hidden="1" customHeight="1">
      <c r="A194" s="98"/>
      <c r="B194" s="47" t="s">
        <v>208</v>
      </c>
      <c r="C194" s="57" t="s">
        <v>1736</v>
      </c>
      <c r="D194" s="45"/>
    </row>
    <row r="195" spans="1:4" s="43" customFormat="1" ht="12.75" hidden="1" customHeight="1">
      <c r="A195" s="98"/>
      <c r="B195" s="47" t="s">
        <v>209</v>
      </c>
      <c r="C195" s="57" t="s">
        <v>1173</v>
      </c>
      <c r="D195" s="45"/>
    </row>
    <row r="196" spans="1:4" s="43" customFormat="1" ht="12.75" hidden="1" customHeight="1">
      <c r="A196" s="98"/>
      <c r="B196" s="47" t="s">
        <v>209</v>
      </c>
      <c r="C196" s="57" t="s">
        <v>1174</v>
      </c>
      <c r="D196" s="45"/>
    </row>
    <row r="197" spans="1:4" s="43" customFormat="1" ht="12.75" hidden="1" customHeight="1">
      <c r="A197" s="98"/>
      <c r="B197" s="47" t="s">
        <v>209</v>
      </c>
      <c r="C197" s="57" t="s">
        <v>1175</v>
      </c>
      <c r="D197" s="45"/>
    </row>
    <row r="198" spans="1:4" s="43" customFormat="1" ht="12.75" hidden="1" customHeight="1">
      <c r="A198" s="98"/>
      <c r="B198" s="47" t="s">
        <v>209</v>
      </c>
      <c r="C198" s="57" t="s">
        <v>1176</v>
      </c>
      <c r="D198" s="45"/>
    </row>
    <row r="199" spans="1:4" s="43" customFormat="1" ht="12.75" hidden="1" customHeight="1">
      <c r="A199" s="98"/>
      <c r="B199" s="47" t="s">
        <v>209</v>
      </c>
      <c r="C199" s="57" t="s">
        <v>1177</v>
      </c>
      <c r="D199" s="45"/>
    </row>
    <row r="200" spans="1:4" s="43" customFormat="1" ht="12.75" hidden="1" customHeight="1">
      <c r="A200" s="98"/>
      <c r="B200" s="47" t="s">
        <v>209</v>
      </c>
      <c r="C200" s="57" t="s">
        <v>1178</v>
      </c>
      <c r="D200" s="45"/>
    </row>
    <row r="201" spans="1:4" s="43" customFormat="1" ht="12.75" hidden="1" customHeight="1">
      <c r="A201" s="98"/>
      <c r="B201" s="47" t="s">
        <v>210</v>
      </c>
      <c r="C201" s="57" t="s">
        <v>1179</v>
      </c>
      <c r="D201" s="45"/>
    </row>
    <row r="202" spans="1:4" s="43" customFormat="1" ht="12.75" hidden="1" customHeight="1">
      <c r="A202" s="98"/>
      <c r="B202" s="47" t="s">
        <v>210</v>
      </c>
      <c r="C202" s="57" t="s">
        <v>1180</v>
      </c>
      <c r="D202" s="45"/>
    </row>
    <row r="203" spans="1:4" s="43" customFormat="1" ht="12.75" hidden="1" customHeight="1">
      <c r="A203" s="98"/>
      <c r="B203" s="47" t="s">
        <v>210</v>
      </c>
      <c r="C203" s="57" t="s">
        <v>1181</v>
      </c>
      <c r="D203" s="45"/>
    </row>
    <row r="204" spans="1:4" s="43" customFormat="1" ht="12.75" hidden="1" customHeight="1">
      <c r="A204" s="98"/>
      <c r="B204" s="47" t="s">
        <v>210</v>
      </c>
      <c r="C204" s="51" t="s">
        <v>1182</v>
      </c>
      <c r="D204" s="45"/>
    </row>
    <row r="205" spans="1:4" s="43" customFormat="1" ht="12.75" hidden="1" customHeight="1">
      <c r="A205" s="98"/>
      <c r="B205" s="47" t="s">
        <v>211</v>
      </c>
      <c r="C205" s="57" t="s">
        <v>1183</v>
      </c>
      <c r="D205" s="45"/>
    </row>
    <row r="206" spans="1:4" s="43" customFormat="1" ht="12.75" hidden="1" customHeight="1">
      <c r="A206" s="98"/>
      <c r="B206" s="47" t="s">
        <v>211</v>
      </c>
      <c r="C206" s="57" t="s">
        <v>1184</v>
      </c>
      <c r="D206" s="45"/>
    </row>
    <row r="207" spans="1:4" s="43" customFormat="1" ht="12.75" hidden="1" customHeight="1">
      <c r="A207" s="98"/>
      <c r="B207" s="47" t="s">
        <v>211</v>
      </c>
      <c r="C207" s="57" t="s">
        <v>1185</v>
      </c>
      <c r="D207" s="45"/>
    </row>
    <row r="208" spans="1:4" s="43" customFormat="1" ht="12.75" hidden="1" customHeight="1">
      <c r="A208" s="98"/>
      <c r="B208" s="47" t="s">
        <v>211</v>
      </c>
      <c r="C208" s="57" t="s">
        <v>1186</v>
      </c>
      <c r="D208" s="45"/>
    </row>
    <row r="209" spans="1:4" s="43" customFormat="1" ht="12.75" hidden="1" customHeight="1">
      <c r="A209" s="98"/>
      <c r="B209" s="47" t="s">
        <v>211</v>
      </c>
      <c r="C209" s="57" t="s">
        <v>1187</v>
      </c>
      <c r="D209" s="45"/>
    </row>
    <row r="210" spans="1:4" s="43" customFormat="1" ht="12.75" hidden="1" customHeight="1">
      <c r="A210" s="98"/>
      <c r="B210" s="47" t="s">
        <v>211</v>
      </c>
      <c r="C210" s="57" t="s">
        <v>1188</v>
      </c>
      <c r="D210" s="45"/>
    </row>
    <row r="211" spans="1:4" s="43" customFormat="1" ht="12.75" hidden="1" customHeight="1">
      <c r="A211" s="98"/>
      <c r="B211" s="47" t="s">
        <v>211</v>
      </c>
      <c r="C211" s="57" t="s">
        <v>1189</v>
      </c>
      <c r="D211" s="45"/>
    </row>
    <row r="212" spans="1:4" s="43" customFormat="1" ht="12.75" hidden="1" customHeight="1">
      <c r="A212" s="98"/>
      <c r="B212" s="47" t="s">
        <v>211</v>
      </c>
      <c r="C212" s="57" t="s">
        <v>1190</v>
      </c>
      <c r="D212" s="45"/>
    </row>
    <row r="213" spans="1:4" s="43" customFormat="1" ht="12.75" hidden="1" customHeight="1">
      <c r="A213" s="98"/>
      <c r="B213" s="47" t="s">
        <v>211</v>
      </c>
      <c r="C213" s="57" t="s">
        <v>1727</v>
      </c>
      <c r="D213" s="45"/>
    </row>
    <row r="214" spans="1:4" s="43" customFormat="1" ht="12.75" hidden="1" customHeight="1">
      <c r="A214" s="98"/>
      <c r="B214" s="47" t="s">
        <v>212</v>
      </c>
      <c r="C214" s="57" t="s">
        <v>1191</v>
      </c>
      <c r="D214" s="45"/>
    </row>
    <row r="215" spans="1:4" s="43" customFormat="1" ht="12.75" hidden="1" customHeight="1">
      <c r="A215" s="98"/>
      <c r="B215" s="47" t="s">
        <v>212</v>
      </c>
      <c r="C215" s="57" t="s">
        <v>1192</v>
      </c>
      <c r="D215" s="45"/>
    </row>
    <row r="216" spans="1:4" s="43" customFormat="1" ht="12.75" hidden="1" customHeight="1">
      <c r="A216" s="98"/>
      <c r="B216" s="47" t="s">
        <v>142</v>
      </c>
      <c r="C216" s="57" t="s">
        <v>1193</v>
      </c>
      <c r="D216" s="45"/>
    </row>
    <row r="217" spans="1:4" s="43" customFormat="1" ht="12.75" hidden="1" customHeight="1">
      <c r="A217" s="98"/>
      <c r="B217" s="47" t="s">
        <v>212</v>
      </c>
      <c r="C217" s="57" t="s">
        <v>1194</v>
      </c>
      <c r="D217" s="45"/>
    </row>
    <row r="218" spans="1:4" s="43" customFormat="1" ht="12.75" hidden="1" customHeight="1">
      <c r="A218" s="98"/>
      <c r="B218" s="47" t="s">
        <v>212</v>
      </c>
      <c r="C218" s="57" t="s">
        <v>1195</v>
      </c>
      <c r="D218" s="45"/>
    </row>
    <row r="219" spans="1:4" s="43" customFormat="1" ht="12.75" hidden="1" customHeight="1">
      <c r="A219" s="98"/>
      <c r="B219" s="47" t="s">
        <v>212</v>
      </c>
      <c r="C219" s="57" t="s">
        <v>1196</v>
      </c>
      <c r="D219" s="45"/>
    </row>
    <row r="220" spans="1:4" s="43" customFormat="1" ht="12.75" hidden="1" customHeight="1">
      <c r="A220" s="98"/>
      <c r="B220" s="47" t="s">
        <v>142</v>
      </c>
      <c r="C220" s="57" t="s">
        <v>1197</v>
      </c>
      <c r="D220" s="45"/>
    </row>
    <row r="221" spans="1:4" s="43" customFormat="1" ht="12.75" hidden="1" customHeight="1">
      <c r="A221" s="98"/>
      <c r="B221" s="47" t="s">
        <v>212</v>
      </c>
      <c r="C221" s="57" t="s">
        <v>1198</v>
      </c>
      <c r="D221" s="45"/>
    </row>
    <row r="222" spans="1:4" s="43" customFormat="1" ht="12.75" hidden="1" customHeight="1">
      <c r="A222" s="98"/>
      <c r="B222" s="47" t="s">
        <v>212</v>
      </c>
      <c r="C222" s="57" t="s">
        <v>1199</v>
      </c>
      <c r="D222" s="45"/>
    </row>
    <row r="223" spans="1:4" s="43" customFormat="1" ht="12.75" hidden="1" customHeight="1">
      <c r="A223" s="98"/>
      <c r="B223" s="47" t="s">
        <v>142</v>
      </c>
      <c r="C223" s="57" t="s">
        <v>1200</v>
      </c>
      <c r="D223" s="45"/>
    </row>
    <row r="224" spans="1:4" s="43" customFormat="1" ht="12.75" hidden="1" customHeight="1">
      <c r="A224" s="98"/>
      <c r="B224" s="47" t="s">
        <v>142</v>
      </c>
      <c r="C224" s="57" t="s">
        <v>1201</v>
      </c>
      <c r="D224" s="45"/>
    </row>
    <row r="225" spans="1:4" s="43" customFormat="1" ht="12.75" hidden="1" customHeight="1">
      <c r="A225" s="98"/>
      <c r="B225" s="99" t="s">
        <v>212</v>
      </c>
      <c r="C225" s="57" t="s">
        <v>1202</v>
      </c>
      <c r="D225" s="45"/>
    </row>
    <row r="226" spans="1:4" s="43" customFormat="1" ht="12.75" hidden="1" customHeight="1">
      <c r="A226" s="98"/>
      <c r="B226" s="99" t="s">
        <v>212</v>
      </c>
      <c r="C226" s="57" t="s">
        <v>1203</v>
      </c>
      <c r="D226" s="45"/>
    </row>
    <row r="227" spans="1:4" s="43" customFormat="1" ht="12.75" hidden="1" customHeight="1">
      <c r="A227" s="98"/>
      <c r="B227" s="99" t="s">
        <v>142</v>
      </c>
      <c r="C227" s="57" t="s">
        <v>1204</v>
      </c>
      <c r="D227" s="45"/>
    </row>
    <row r="228" spans="1:4" s="43" customFormat="1" ht="12.75" hidden="1" customHeight="1">
      <c r="A228" s="98"/>
      <c r="B228" s="99" t="s">
        <v>142</v>
      </c>
      <c r="C228" s="57" t="s">
        <v>1205</v>
      </c>
      <c r="D228" s="45"/>
    </row>
    <row r="229" spans="1:4" s="43" customFormat="1" ht="12.75" hidden="1" customHeight="1">
      <c r="A229" s="100"/>
      <c r="B229" s="99" t="s">
        <v>213</v>
      </c>
      <c r="C229" s="57" t="s">
        <v>1206</v>
      </c>
      <c r="D229" s="45"/>
    </row>
    <row r="230" spans="1:4" s="43" customFormat="1" ht="12.75" hidden="1" customHeight="1">
      <c r="A230" s="98"/>
      <c r="B230" s="47" t="s">
        <v>213</v>
      </c>
      <c r="C230" s="57" t="s">
        <v>1207</v>
      </c>
      <c r="D230" s="45"/>
    </row>
    <row r="231" spans="1:4" s="43" customFormat="1" ht="12.75" hidden="1" customHeight="1">
      <c r="A231" s="98"/>
      <c r="B231" s="47" t="s">
        <v>213</v>
      </c>
      <c r="C231" s="57" t="s">
        <v>1208</v>
      </c>
      <c r="D231" s="45"/>
    </row>
    <row r="232" spans="1:4" s="43" customFormat="1" ht="12.75" hidden="1" customHeight="1">
      <c r="A232" s="98"/>
      <c r="B232" s="47" t="s">
        <v>213</v>
      </c>
      <c r="C232" s="57" t="s">
        <v>1209</v>
      </c>
      <c r="D232" s="45"/>
    </row>
    <row r="233" spans="1:4" s="43" customFormat="1" ht="12.75" hidden="1" customHeight="1">
      <c r="A233" s="98"/>
      <c r="B233" s="47" t="s">
        <v>213</v>
      </c>
      <c r="C233" s="57" t="s">
        <v>1210</v>
      </c>
      <c r="D233" s="45"/>
    </row>
    <row r="234" spans="1:4" s="43" customFormat="1" ht="12.75" hidden="1" customHeight="1">
      <c r="A234" s="98"/>
      <c r="B234" s="47" t="s">
        <v>213</v>
      </c>
      <c r="C234" s="57" t="s">
        <v>1211</v>
      </c>
      <c r="D234" s="45"/>
    </row>
    <row r="235" spans="1:4" s="43" customFormat="1" ht="12.75" hidden="1" customHeight="1">
      <c r="A235" s="98"/>
      <c r="B235" s="47" t="s">
        <v>213</v>
      </c>
      <c r="C235" s="57" t="s">
        <v>1212</v>
      </c>
      <c r="D235" s="45"/>
    </row>
    <row r="236" spans="1:4" s="43" customFormat="1" ht="12.75" hidden="1" customHeight="1">
      <c r="A236" s="98"/>
      <c r="B236" s="47" t="s">
        <v>213</v>
      </c>
      <c r="C236" s="57" t="s">
        <v>1213</v>
      </c>
      <c r="D236" s="45"/>
    </row>
    <row r="237" spans="1:4" s="43" customFormat="1" ht="12.75" hidden="1" customHeight="1">
      <c r="A237" s="98"/>
      <c r="B237" s="47" t="s">
        <v>213</v>
      </c>
      <c r="C237" s="57" t="s">
        <v>1214</v>
      </c>
      <c r="D237" s="45"/>
    </row>
    <row r="238" spans="1:4" s="43" customFormat="1" ht="12.75" hidden="1" customHeight="1">
      <c r="A238" s="98"/>
      <c r="B238" s="101" t="s">
        <v>213</v>
      </c>
      <c r="C238" s="57" t="s">
        <v>1215</v>
      </c>
      <c r="D238" s="45"/>
    </row>
    <row r="239" spans="1:4" s="43" customFormat="1" ht="12.75" hidden="1" customHeight="1">
      <c r="A239" s="98"/>
      <c r="B239" s="47" t="s">
        <v>214</v>
      </c>
      <c r="C239" s="57" t="s">
        <v>1216</v>
      </c>
      <c r="D239" s="45"/>
    </row>
    <row r="240" spans="1:4" s="43" customFormat="1" ht="12.75" hidden="1" customHeight="1">
      <c r="A240" s="98"/>
      <c r="B240" s="47" t="s">
        <v>214</v>
      </c>
      <c r="C240" s="57" t="s">
        <v>1217</v>
      </c>
      <c r="D240" s="45"/>
    </row>
    <row r="241" spans="1:4" s="43" customFormat="1" ht="12.75" hidden="1" customHeight="1">
      <c r="A241" s="98"/>
      <c r="B241" s="47" t="s">
        <v>214</v>
      </c>
      <c r="C241" s="57" t="s">
        <v>1218</v>
      </c>
      <c r="D241" s="45"/>
    </row>
    <row r="242" spans="1:4" s="43" customFormat="1" ht="12.75" hidden="1" customHeight="1">
      <c r="A242" s="98"/>
      <c r="B242" s="47" t="s">
        <v>214</v>
      </c>
      <c r="C242" s="57" t="s">
        <v>1219</v>
      </c>
      <c r="D242" s="45"/>
    </row>
    <row r="243" spans="1:4" s="43" customFormat="1" ht="12.75" hidden="1" customHeight="1">
      <c r="A243" s="98"/>
      <c r="B243" s="47" t="s">
        <v>214</v>
      </c>
      <c r="C243" s="57" t="s">
        <v>1220</v>
      </c>
      <c r="D243" s="45"/>
    </row>
    <row r="244" spans="1:4" s="43" customFormat="1" ht="12.75" hidden="1" customHeight="1">
      <c r="A244" s="98"/>
      <c r="B244" s="47" t="s">
        <v>214</v>
      </c>
      <c r="C244" s="57" t="s">
        <v>1221</v>
      </c>
      <c r="D244" s="45"/>
    </row>
    <row r="245" spans="1:4" s="43" customFormat="1" ht="12.75" hidden="1" customHeight="1">
      <c r="A245" s="98"/>
      <c r="B245" s="47" t="s">
        <v>214</v>
      </c>
      <c r="C245" s="57" t="s">
        <v>1222</v>
      </c>
      <c r="D245" s="45"/>
    </row>
    <row r="246" spans="1:4" s="43" customFormat="1" ht="12.75" hidden="1" customHeight="1">
      <c r="A246" s="98"/>
      <c r="B246" s="47" t="s">
        <v>214</v>
      </c>
      <c r="C246" s="57" t="s">
        <v>1223</v>
      </c>
      <c r="D246" s="45"/>
    </row>
    <row r="247" spans="1:4" s="43" customFormat="1" ht="12.75" hidden="1" customHeight="1">
      <c r="A247" s="98"/>
      <c r="B247" s="47" t="s">
        <v>214</v>
      </c>
      <c r="C247" s="57" t="s">
        <v>1224</v>
      </c>
      <c r="D247" s="45"/>
    </row>
    <row r="248" spans="1:4" s="43" customFormat="1" ht="12.75" hidden="1" customHeight="1">
      <c r="A248" s="98"/>
      <c r="B248" s="47" t="s">
        <v>214</v>
      </c>
      <c r="C248" s="57" t="s">
        <v>1225</v>
      </c>
      <c r="D248" s="45"/>
    </row>
    <row r="249" spans="1:4" s="43" customFormat="1" ht="12.75" hidden="1" customHeight="1">
      <c r="A249" s="98"/>
      <c r="B249" s="47" t="s">
        <v>214</v>
      </c>
      <c r="C249" s="57" t="s">
        <v>1226</v>
      </c>
      <c r="D249" s="45"/>
    </row>
    <row r="250" spans="1:4" s="43" customFormat="1" ht="12.75" hidden="1" customHeight="1">
      <c r="A250" s="98"/>
      <c r="B250" s="47" t="s">
        <v>214</v>
      </c>
      <c r="C250" s="57" t="s">
        <v>1227</v>
      </c>
      <c r="D250" s="45"/>
    </row>
    <row r="251" spans="1:4" s="43" customFormat="1" ht="12.75" hidden="1" customHeight="1">
      <c r="A251" s="98"/>
      <c r="B251" s="47" t="s">
        <v>214</v>
      </c>
      <c r="C251" s="57" t="s">
        <v>1228</v>
      </c>
      <c r="D251" s="45"/>
    </row>
    <row r="252" spans="1:4" s="43" customFormat="1" ht="12.75" hidden="1" customHeight="1">
      <c r="A252" s="98"/>
      <c r="B252" s="47" t="s">
        <v>214</v>
      </c>
      <c r="C252" s="57" t="s">
        <v>1229</v>
      </c>
      <c r="D252" s="45"/>
    </row>
    <row r="253" spans="1:4" s="43" customFormat="1" ht="12.75" hidden="1" customHeight="1">
      <c r="A253" s="98"/>
      <c r="B253" s="47" t="s">
        <v>214</v>
      </c>
      <c r="C253" s="57" t="s">
        <v>1230</v>
      </c>
      <c r="D253" s="45"/>
    </row>
    <row r="254" spans="1:4" s="43" customFormat="1" ht="12.75" hidden="1" customHeight="1">
      <c r="A254" s="98"/>
      <c r="B254" s="47" t="s">
        <v>214</v>
      </c>
      <c r="C254" s="57" t="s">
        <v>1231</v>
      </c>
      <c r="D254" s="45"/>
    </row>
    <row r="255" spans="1:4" s="43" customFormat="1" ht="12.75" hidden="1" customHeight="1">
      <c r="A255" s="98"/>
      <c r="B255" s="47" t="s">
        <v>214</v>
      </c>
      <c r="C255" s="57" t="s">
        <v>1232</v>
      </c>
      <c r="D255" s="45"/>
    </row>
    <row r="256" spans="1:4" s="43" customFormat="1" ht="12.75" hidden="1" customHeight="1">
      <c r="A256" s="98"/>
      <c r="B256" s="47" t="s">
        <v>214</v>
      </c>
      <c r="C256" s="57" t="s">
        <v>1233</v>
      </c>
      <c r="D256" s="45"/>
    </row>
    <row r="257" spans="1:4" s="43" customFormat="1" ht="12.75" hidden="1" customHeight="1">
      <c r="A257" s="98"/>
      <c r="B257" s="47" t="s">
        <v>214</v>
      </c>
      <c r="C257" s="57" t="s">
        <v>1234</v>
      </c>
      <c r="D257" s="45"/>
    </row>
    <row r="258" spans="1:4" s="43" customFormat="1" ht="12.75" hidden="1" customHeight="1">
      <c r="A258" s="98"/>
      <c r="B258" s="47" t="s">
        <v>214</v>
      </c>
      <c r="C258" s="57" t="s">
        <v>1235</v>
      </c>
      <c r="D258" s="45"/>
    </row>
    <row r="259" spans="1:4" s="43" customFormat="1" ht="12.75" hidden="1" customHeight="1">
      <c r="A259" s="98"/>
      <c r="B259" s="47" t="s">
        <v>214</v>
      </c>
      <c r="C259" s="57" t="s">
        <v>1236</v>
      </c>
      <c r="D259" s="45"/>
    </row>
    <row r="260" spans="1:4" s="43" customFormat="1" ht="12.75" hidden="1" customHeight="1">
      <c r="A260" s="98"/>
      <c r="B260" s="47" t="s">
        <v>214</v>
      </c>
      <c r="C260" s="57" t="s">
        <v>1237</v>
      </c>
      <c r="D260" s="45"/>
    </row>
    <row r="261" spans="1:4" s="43" customFormat="1" ht="12.75" hidden="1" customHeight="1">
      <c r="A261" s="98"/>
      <c r="B261" s="47" t="s">
        <v>214</v>
      </c>
      <c r="C261" s="57" t="s">
        <v>1238</v>
      </c>
      <c r="D261" s="45"/>
    </row>
    <row r="262" spans="1:4" s="43" customFormat="1" ht="12.75" hidden="1" customHeight="1">
      <c r="A262" s="98"/>
      <c r="B262" s="47" t="s">
        <v>215</v>
      </c>
      <c r="C262" s="57" t="s">
        <v>1239</v>
      </c>
      <c r="D262" s="45"/>
    </row>
    <row r="263" spans="1:4" s="43" customFormat="1" ht="12.75" hidden="1" customHeight="1">
      <c r="A263" s="98"/>
      <c r="B263" s="47" t="s">
        <v>215</v>
      </c>
      <c r="C263" s="57" t="s">
        <v>1240</v>
      </c>
      <c r="D263" s="45"/>
    </row>
    <row r="264" spans="1:4" s="43" customFormat="1" ht="12.75" hidden="1" customHeight="1">
      <c r="A264" s="98"/>
      <c r="B264" s="47" t="s">
        <v>215</v>
      </c>
      <c r="C264" s="57" t="s">
        <v>1241</v>
      </c>
      <c r="D264" s="45"/>
    </row>
    <row r="265" spans="1:4" s="43" customFormat="1" ht="12.75" hidden="1" customHeight="1">
      <c r="A265" s="98"/>
      <c r="B265" s="47" t="s">
        <v>215</v>
      </c>
      <c r="C265" s="57" t="s">
        <v>1242</v>
      </c>
      <c r="D265" s="45"/>
    </row>
    <row r="266" spans="1:4" s="43" customFormat="1" ht="12.75" hidden="1" customHeight="1">
      <c r="A266" s="98"/>
      <c r="B266" s="47" t="s">
        <v>215</v>
      </c>
      <c r="C266" s="57" t="s">
        <v>1243</v>
      </c>
      <c r="D266" s="45"/>
    </row>
    <row r="267" spans="1:4" s="43" customFormat="1" ht="12.75" hidden="1" customHeight="1">
      <c r="A267" s="98"/>
      <c r="B267" s="47" t="s">
        <v>216</v>
      </c>
      <c r="C267" s="57" t="s">
        <v>1244</v>
      </c>
      <c r="D267" s="45"/>
    </row>
    <row r="268" spans="1:4" s="43" customFormat="1" ht="12.75" hidden="1" customHeight="1">
      <c r="A268" s="98"/>
      <c r="B268" s="47" t="s">
        <v>216</v>
      </c>
      <c r="C268" s="57" t="s">
        <v>1245</v>
      </c>
      <c r="D268" s="45"/>
    </row>
    <row r="269" spans="1:4" s="43" customFormat="1" ht="12.75" hidden="1" customHeight="1">
      <c r="A269" s="98"/>
      <c r="B269" s="47" t="s">
        <v>216</v>
      </c>
      <c r="C269" s="57" t="s">
        <v>1246</v>
      </c>
      <c r="D269" s="45"/>
    </row>
    <row r="270" spans="1:4" s="43" customFormat="1" ht="12.75" hidden="1" customHeight="1">
      <c r="A270" s="98"/>
      <c r="B270" s="47" t="s">
        <v>216</v>
      </c>
      <c r="C270" s="57" t="s">
        <v>1247</v>
      </c>
      <c r="D270" s="45"/>
    </row>
    <row r="271" spans="1:4" s="43" customFormat="1" ht="12.75" hidden="1" customHeight="1">
      <c r="A271" s="98"/>
      <c r="B271" s="47" t="s">
        <v>216</v>
      </c>
      <c r="C271" s="57" t="s">
        <v>1248</v>
      </c>
      <c r="D271" s="45"/>
    </row>
    <row r="272" spans="1:4" s="43" customFormat="1" ht="12.75" hidden="1" customHeight="1">
      <c r="A272" s="98"/>
      <c r="B272" s="47" t="s">
        <v>216</v>
      </c>
      <c r="C272" s="57" t="s">
        <v>1249</v>
      </c>
      <c r="D272" s="45"/>
    </row>
    <row r="273" spans="1:4" s="43" customFormat="1" ht="12.75" hidden="1" customHeight="1">
      <c r="A273" s="98"/>
      <c r="B273" s="47" t="s">
        <v>216</v>
      </c>
      <c r="C273" s="57" t="s">
        <v>1250</v>
      </c>
      <c r="D273" s="45"/>
    </row>
    <row r="274" spans="1:4" s="43" customFormat="1" ht="12.75" hidden="1" customHeight="1">
      <c r="A274" s="98"/>
      <c r="B274" s="47" t="s">
        <v>310</v>
      </c>
      <c r="C274" s="57" t="s">
        <v>1251</v>
      </c>
      <c r="D274" s="45"/>
    </row>
    <row r="275" spans="1:4" s="43" customFormat="1" ht="12.75" hidden="1" customHeight="1">
      <c r="A275" s="98"/>
      <c r="B275" s="47" t="s">
        <v>310</v>
      </c>
      <c r="C275" s="57" t="s">
        <v>1252</v>
      </c>
      <c r="D275" s="45"/>
    </row>
    <row r="276" spans="1:4" s="43" customFormat="1" ht="12.75" hidden="1" customHeight="1">
      <c r="A276" s="98"/>
      <c r="B276" s="47" t="s">
        <v>310</v>
      </c>
      <c r="C276" s="57" t="s">
        <v>1253</v>
      </c>
      <c r="D276" s="45"/>
    </row>
    <row r="277" spans="1:4" s="43" customFormat="1" ht="12.75" hidden="1" customHeight="1">
      <c r="A277" s="98"/>
      <c r="B277" s="47" t="s">
        <v>310</v>
      </c>
      <c r="C277" s="57" t="s">
        <v>1254</v>
      </c>
      <c r="D277" s="45"/>
    </row>
    <row r="278" spans="1:4" s="43" customFormat="1" ht="12.75" hidden="1" customHeight="1">
      <c r="A278" s="98"/>
      <c r="B278" s="47" t="s">
        <v>310</v>
      </c>
      <c r="C278" s="57" t="s">
        <v>1255</v>
      </c>
      <c r="D278" s="45"/>
    </row>
    <row r="279" spans="1:4" s="43" customFormat="1" ht="12.75" hidden="1" customHeight="1">
      <c r="A279" s="98"/>
      <c r="B279" s="47" t="s">
        <v>310</v>
      </c>
      <c r="C279" s="57" t="s">
        <v>1256</v>
      </c>
      <c r="D279" s="45"/>
    </row>
    <row r="280" spans="1:4" s="43" customFormat="1" ht="12.75" hidden="1" customHeight="1">
      <c r="A280" s="98"/>
      <c r="B280" s="47" t="s">
        <v>310</v>
      </c>
      <c r="C280" s="57" t="s">
        <v>1257</v>
      </c>
      <c r="D280" s="45"/>
    </row>
    <row r="281" spans="1:4" s="43" customFormat="1" ht="12.75" hidden="1" customHeight="1">
      <c r="A281" s="98"/>
      <c r="B281" s="47" t="s">
        <v>310</v>
      </c>
      <c r="C281" s="57" t="s">
        <v>1258</v>
      </c>
      <c r="D281" s="45"/>
    </row>
    <row r="282" spans="1:4" s="43" customFormat="1" ht="12.75" hidden="1" customHeight="1">
      <c r="A282" s="98"/>
      <c r="B282" s="47" t="s">
        <v>310</v>
      </c>
      <c r="C282" s="57" t="s">
        <v>1259</v>
      </c>
      <c r="D282" s="45"/>
    </row>
    <row r="283" spans="1:4" s="43" customFormat="1" ht="12.75" hidden="1" customHeight="1">
      <c r="A283" s="98"/>
      <c r="B283" s="47" t="s">
        <v>165</v>
      </c>
      <c r="C283" s="57" t="s">
        <v>1260</v>
      </c>
      <c r="D283" s="45"/>
    </row>
    <row r="284" spans="1:4" s="43" customFormat="1" ht="12.75" hidden="1" customHeight="1">
      <c r="A284" s="98"/>
      <c r="B284" s="47" t="s">
        <v>165</v>
      </c>
      <c r="C284" s="57" t="s">
        <v>1261</v>
      </c>
      <c r="D284" s="45"/>
    </row>
    <row r="285" spans="1:4" s="43" customFormat="1" ht="12.75" hidden="1" customHeight="1">
      <c r="A285" s="98"/>
      <c r="B285" s="47" t="s">
        <v>165</v>
      </c>
      <c r="C285" s="57" t="s">
        <v>1262</v>
      </c>
      <c r="D285" s="45"/>
    </row>
    <row r="286" spans="1:4" s="43" customFormat="1" ht="12.75" hidden="1" customHeight="1">
      <c r="A286" s="98"/>
      <c r="B286" s="47" t="s">
        <v>165</v>
      </c>
      <c r="C286" s="57" t="s">
        <v>1263</v>
      </c>
      <c r="D286" s="45"/>
    </row>
    <row r="287" spans="1:4" s="43" customFormat="1" ht="12.75" hidden="1" customHeight="1">
      <c r="A287" s="98"/>
      <c r="B287" s="47" t="s">
        <v>165</v>
      </c>
      <c r="C287" s="57" t="s">
        <v>1264</v>
      </c>
      <c r="D287" s="45"/>
    </row>
    <row r="288" spans="1:4" s="43" customFormat="1" ht="12.75" hidden="1" customHeight="1">
      <c r="A288" s="98"/>
      <c r="B288" s="47" t="s">
        <v>165</v>
      </c>
      <c r="C288" s="57" t="s">
        <v>1265</v>
      </c>
      <c r="D288" s="45"/>
    </row>
    <row r="289" spans="1:4" s="43" customFormat="1" ht="12.75" hidden="1" customHeight="1">
      <c r="A289" s="98"/>
      <c r="B289" s="47" t="s">
        <v>165</v>
      </c>
      <c r="C289" s="57" t="s">
        <v>1266</v>
      </c>
      <c r="D289" s="45"/>
    </row>
    <row r="290" spans="1:4" s="43" customFormat="1" ht="12.75" hidden="1" customHeight="1">
      <c r="A290" s="98"/>
      <c r="B290" s="47" t="s">
        <v>165</v>
      </c>
      <c r="C290" s="57" t="s">
        <v>1267</v>
      </c>
      <c r="D290" s="45"/>
    </row>
    <row r="291" spans="1:4" s="43" customFormat="1" ht="12.75" hidden="1" customHeight="1">
      <c r="A291" s="98"/>
      <c r="B291" s="47" t="s">
        <v>165</v>
      </c>
      <c r="C291" s="57" t="s">
        <v>1268</v>
      </c>
      <c r="D291" s="45"/>
    </row>
    <row r="292" spans="1:4" s="43" customFormat="1" ht="12.75" hidden="1" customHeight="1">
      <c r="A292" s="98"/>
      <c r="B292" s="47" t="s">
        <v>165</v>
      </c>
      <c r="C292" s="57" t="s">
        <v>1269</v>
      </c>
      <c r="D292" s="45"/>
    </row>
    <row r="293" spans="1:4" s="43" customFormat="1" ht="12.75" hidden="1" customHeight="1">
      <c r="A293" s="98"/>
      <c r="B293" s="47" t="s">
        <v>165</v>
      </c>
      <c r="C293" s="57" t="s">
        <v>1270</v>
      </c>
      <c r="D293" s="45"/>
    </row>
    <row r="294" spans="1:4" s="43" customFormat="1" ht="12.75" hidden="1" customHeight="1">
      <c r="A294" s="98"/>
      <c r="B294" s="47" t="s">
        <v>165</v>
      </c>
      <c r="C294" s="57" t="s">
        <v>1271</v>
      </c>
      <c r="D294" s="45"/>
    </row>
    <row r="295" spans="1:4" s="43" customFormat="1" ht="12.75" hidden="1" customHeight="1">
      <c r="A295" s="98"/>
      <c r="B295" s="47" t="s">
        <v>165</v>
      </c>
      <c r="C295" s="57" t="s">
        <v>1272</v>
      </c>
      <c r="D295" s="45"/>
    </row>
    <row r="296" spans="1:4" s="43" customFormat="1" ht="12.75" hidden="1" customHeight="1">
      <c r="A296" s="98"/>
      <c r="B296" s="47" t="s">
        <v>217</v>
      </c>
      <c r="C296" s="57" t="s">
        <v>1273</v>
      </c>
      <c r="D296" s="45"/>
    </row>
    <row r="297" spans="1:4" s="43" customFormat="1" ht="12.75" hidden="1" customHeight="1">
      <c r="A297" s="98"/>
      <c r="B297" s="47" t="s">
        <v>217</v>
      </c>
      <c r="C297" s="57" t="s">
        <v>1274</v>
      </c>
      <c r="D297" s="45"/>
    </row>
    <row r="298" spans="1:4" s="43" customFormat="1" ht="12.75" hidden="1" customHeight="1">
      <c r="A298" s="98"/>
      <c r="B298" s="47" t="s">
        <v>217</v>
      </c>
      <c r="C298" s="57" t="s">
        <v>1275</v>
      </c>
      <c r="D298" s="45"/>
    </row>
    <row r="299" spans="1:4" s="43" customFormat="1" ht="12.75" hidden="1" customHeight="1">
      <c r="A299" s="98"/>
      <c r="B299" s="47" t="s">
        <v>217</v>
      </c>
      <c r="C299" s="57" t="s">
        <v>1276</v>
      </c>
      <c r="D299" s="45"/>
    </row>
    <row r="300" spans="1:4" s="43" customFormat="1" ht="12.75" hidden="1" customHeight="1">
      <c r="A300" s="98"/>
      <c r="B300" s="47" t="s">
        <v>217</v>
      </c>
      <c r="C300" s="57" t="s">
        <v>1277</v>
      </c>
      <c r="D300" s="45"/>
    </row>
    <row r="301" spans="1:4" s="43" customFormat="1" ht="12.75" hidden="1" customHeight="1">
      <c r="A301" s="98"/>
      <c r="B301" s="47" t="s">
        <v>217</v>
      </c>
      <c r="C301" s="56" t="s">
        <v>1278</v>
      </c>
      <c r="D301" s="45"/>
    </row>
    <row r="302" spans="1:4" s="43" customFormat="1" ht="12.75" hidden="1" customHeight="1">
      <c r="A302" s="98"/>
      <c r="B302" s="47" t="s">
        <v>217</v>
      </c>
      <c r="C302" s="56" t="s">
        <v>1279</v>
      </c>
      <c r="D302" s="45"/>
    </row>
    <row r="303" spans="1:4" s="43" customFormat="1" ht="12.75" hidden="1" customHeight="1">
      <c r="A303" s="98"/>
      <c r="B303" s="47" t="s">
        <v>217</v>
      </c>
      <c r="C303" s="56" t="s">
        <v>1280</v>
      </c>
      <c r="D303" s="45"/>
    </row>
    <row r="304" spans="1:4" s="43" customFormat="1" ht="12.75" hidden="1" customHeight="1">
      <c r="A304" s="98"/>
      <c r="B304" s="47" t="s">
        <v>217</v>
      </c>
      <c r="C304" s="56" t="s">
        <v>1281</v>
      </c>
      <c r="D304" s="45"/>
    </row>
    <row r="305" spans="1:4" s="43" customFormat="1" ht="12.75" hidden="1" customHeight="1">
      <c r="A305" s="98"/>
      <c r="B305" s="47" t="s">
        <v>217</v>
      </c>
      <c r="C305" s="56" t="s">
        <v>1282</v>
      </c>
      <c r="D305" s="45"/>
    </row>
    <row r="306" spans="1:4" s="43" customFormat="1" ht="12.75" hidden="1" customHeight="1">
      <c r="A306" s="98"/>
      <c r="B306" s="47" t="s">
        <v>217</v>
      </c>
      <c r="C306" s="56" t="s">
        <v>1283</v>
      </c>
      <c r="D306" s="45"/>
    </row>
    <row r="307" spans="1:4" s="43" customFormat="1" ht="12.75" hidden="1" customHeight="1">
      <c r="A307" s="98"/>
      <c r="B307" s="47" t="s">
        <v>217</v>
      </c>
      <c r="C307" s="56" t="s">
        <v>1284</v>
      </c>
      <c r="D307" s="45"/>
    </row>
    <row r="308" spans="1:4" s="43" customFormat="1" ht="12.75" hidden="1" customHeight="1">
      <c r="A308" s="98"/>
      <c r="B308" s="47" t="s">
        <v>217</v>
      </c>
      <c r="C308" s="56" t="s">
        <v>1285</v>
      </c>
      <c r="D308" s="45"/>
    </row>
    <row r="309" spans="1:4" s="43" customFormat="1" ht="12.75" hidden="1" customHeight="1">
      <c r="A309" s="98"/>
      <c r="B309" s="47" t="s">
        <v>217</v>
      </c>
      <c r="C309" s="56" t="s">
        <v>1286</v>
      </c>
      <c r="D309" s="45"/>
    </row>
    <row r="310" spans="1:4" s="43" customFormat="1" ht="12.75" hidden="1" customHeight="1">
      <c r="A310" s="98"/>
      <c r="B310" s="47" t="s">
        <v>217</v>
      </c>
      <c r="C310" s="56" t="s">
        <v>1287</v>
      </c>
      <c r="D310" s="45"/>
    </row>
    <row r="311" spans="1:4" s="43" customFormat="1" ht="12.75" hidden="1" customHeight="1">
      <c r="A311" s="98"/>
      <c r="B311" s="47" t="s">
        <v>217</v>
      </c>
      <c r="C311" s="56" t="s">
        <v>1288</v>
      </c>
      <c r="D311" s="45"/>
    </row>
    <row r="312" spans="1:4" s="43" customFormat="1" ht="12.75" hidden="1" customHeight="1">
      <c r="A312" s="98"/>
      <c r="B312" s="47" t="s">
        <v>217</v>
      </c>
      <c r="C312" s="56" t="s">
        <v>1728</v>
      </c>
      <c r="D312" s="45"/>
    </row>
    <row r="313" spans="1:4" s="43" customFormat="1" ht="12.75" hidden="1" customHeight="1">
      <c r="A313" s="98"/>
      <c r="B313" s="47" t="s">
        <v>218</v>
      </c>
      <c r="C313" s="57" t="s">
        <v>1289</v>
      </c>
      <c r="D313" s="45"/>
    </row>
    <row r="314" spans="1:4" s="43" customFormat="1" ht="12.75" hidden="1" customHeight="1">
      <c r="A314" s="98"/>
      <c r="B314" s="47" t="s">
        <v>218</v>
      </c>
      <c r="C314" s="57" t="s">
        <v>1290</v>
      </c>
    </row>
    <row r="315" spans="1:4" s="43" customFormat="1" ht="12.75" hidden="1" customHeight="1">
      <c r="A315" s="98"/>
      <c r="B315" s="47" t="s">
        <v>218</v>
      </c>
      <c r="C315" s="57" t="s">
        <v>1291</v>
      </c>
    </row>
    <row r="316" spans="1:4" s="43" customFormat="1" ht="12.75" hidden="1" customHeight="1">
      <c r="A316" s="98"/>
      <c r="B316" s="47" t="s">
        <v>218</v>
      </c>
      <c r="C316" s="57" t="s">
        <v>1292</v>
      </c>
    </row>
    <row r="317" spans="1:4" s="43" customFormat="1" ht="12.75" hidden="1" customHeight="1">
      <c r="A317" s="98"/>
      <c r="B317" s="47" t="s">
        <v>218</v>
      </c>
      <c r="C317" s="57" t="s">
        <v>1293</v>
      </c>
    </row>
    <row r="318" spans="1:4" s="43" customFormat="1" ht="12.75" hidden="1" customHeight="1">
      <c r="A318" s="98"/>
      <c r="B318" s="47" t="s">
        <v>219</v>
      </c>
      <c r="C318" s="57" t="s">
        <v>1294</v>
      </c>
    </row>
    <row r="319" spans="1:4" s="43" customFormat="1" ht="12.75" hidden="1" customHeight="1">
      <c r="A319" s="98"/>
      <c r="B319" s="47" t="s">
        <v>219</v>
      </c>
      <c r="C319" s="57" t="s">
        <v>1295</v>
      </c>
    </row>
    <row r="320" spans="1:4" s="43" customFormat="1" ht="12.75" hidden="1" customHeight="1">
      <c r="A320" s="98"/>
      <c r="B320" s="47" t="s">
        <v>166</v>
      </c>
      <c r="C320" s="57" t="s">
        <v>1296</v>
      </c>
    </row>
    <row r="321" spans="1:6" ht="12.75" hidden="1" customHeight="1">
      <c r="A321" s="98"/>
      <c r="B321" s="47" t="s">
        <v>166</v>
      </c>
      <c r="C321" s="57" t="s">
        <v>1297</v>
      </c>
      <c r="F321" s="43"/>
    </row>
    <row r="322" spans="1:6" ht="12.75" hidden="1" customHeight="1">
      <c r="A322" s="98"/>
      <c r="B322" s="47" t="s">
        <v>166</v>
      </c>
      <c r="C322" s="57" t="s">
        <v>1298</v>
      </c>
      <c r="F322" s="43"/>
    </row>
    <row r="323" spans="1:6" ht="12.75" hidden="1" customHeight="1">
      <c r="A323" s="98"/>
      <c r="B323" s="47" t="s">
        <v>166</v>
      </c>
      <c r="C323" s="57" t="s">
        <v>1299</v>
      </c>
      <c r="F323" s="43"/>
    </row>
    <row r="324" spans="1:6" ht="12.75" hidden="1" customHeight="1">
      <c r="A324" s="98"/>
      <c r="B324" s="47" t="s">
        <v>166</v>
      </c>
      <c r="C324" s="57" t="s">
        <v>1300</v>
      </c>
      <c r="F324" s="43"/>
    </row>
    <row r="325" spans="1:6" ht="12.75" hidden="1" customHeight="1">
      <c r="A325" s="98"/>
      <c r="B325" s="47" t="s">
        <v>166</v>
      </c>
      <c r="C325" s="57" t="s">
        <v>1301</v>
      </c>
      <c r="F325" s="43"/>
    </row>
    <row r="326" spans="1:6" hidden="1">
      <c r="A326" s="98"/>
      <c r="B326" s="47" t="s">
        <v>166</v>
      </c>
      <c r="C326" s="57" t="s">
        <v>1302</v>
      </c>
      <c r="F326" s="43"/>
    </row>
    <row r="327" spans="1:6" hidden="1">
      <c r="A327" s="98"/>
      <c r="B327" s="47" t="s">
        <v>166</v>
      </c>
      <c r="C327" s="57" t="s">
        <v>1303</v>
      </c>
      <c r="F327" s="43"/>
    </row>
    <row r="328" spans="1:6" hidden="1">
      <c r="A328" s="98"/>
      <c r="B328" s="47" t="s">
        <v>166</v>
      </c>
      <c r="C328" s="57" t="s">
        <v>1304</v>
      </c>
      <c r="F328" s="43"/>
    </row>
    <row r="329" spans="1:6" hidden="1">
      <c r="A329" s="98"/>
      <c r="B329" s="47" t="s">
        <v>166</v>
      </c>
      <c r="C329" s="57" t="s">
        <v>1305</v>
      </c>
      <c r="F329" s="43"/>
    </row>
    <row r="330" spans="1:6" hidden="1">
      <c r="A330" s="98"/>
      <c r="B330" s="47" t="s">
        <v>166</v>
      </c>
      <c r="C330" s="57" t="s">
        <v>1306</v>
      </c>
      <c r="F330" s="43"/>
    </row>
    <row r="331" spans="1:6" hidden="1">
      <c r="A331" s="98"/>
      <c r="B331" s="47" t="s">
        <v>166</v>
      </c>
      <c r="C331" s="57" t="s">
        <v>1307</v>
      </c>
      <c r="F331" s="43"/>
    </row>
    <row r="332" spans="1:6" hidden="1">
      <c r="A332" s="98"/>
      <c r="B332" s="47" t="s">
        <v>166</v>
      </c>
      <c r="C332" s="57" t="s">
        <v>1308</v>
      </c>
      <c r="F332" s="43"/>
    </row>
    <row r="333" spans="1:6" hidden="1">
      <c r="A333" s="98"/>
      <c r="B333" s="47" t="s">
        <v>166</v>
      </c>
      <c r="C333" s="57" t="s">
        <v>1309</v>
      </c>
    </row>
    <row r="334" spans="1:6" hidden="1">
      <c r="A334" s="98"/>
      <c r="B334" s="47" t="s">
        <v>166</v>
      </c>
      <c r="C334" s="57" t="s">
        <v>1310</v>
      </c>
    </row>
    <row r="335" spans="1:6" hidden="1">
      <c r="A335" s="98"/>
      <c r="B335" s="47" t="s">
        <v>166</v>
      </c>
      <c r="C335" s="57" t="s">
        <v>1311</v>
      </c>
    </row>
    <row r="336" spans="1:6" hidden="1">
      <c r="A336" s="98"/>
      <c r="B336" s="47" t="s">
        <v>166</v>
      </c>
      <c r="C336" s="57" t="s">
        <v>1312</v>
      </c>
    </row>
    <row r="337" spans="1:3" hidden="1">
      <c r="A337" s="98"/>
      <c r="B337" s="47" t="s">
        <v>166</v>
      </c>
      <c r="C337" s="57" t="s">
        <v>1313</v>
      </c>
    </row>
    <row r="338" spans="1:3" hidden="1">
      <c r="A338" s="98"/>
      <c r="B338" s="47" t="s">
        <v>166</v>
      </c>
      <c r="C338" s="57" t="s">
        <v>1314</v>
      </c>
    </row>
    <row r="339" spans="1:3" hidden="1">
      <c r="A339" s="98"/>
      <c r="B339" s="47" t="s">
        <v>166</v>
      </c>
      <c r="C339" s="57" t="s">
        <v>1315</v>
      </c>
    </row>
    <row r="340" spans="1:3" hidden="1">
      <c r="A340" s="98"/>
      <c r="B340" s="47" t="s">
        <v>166</v>
      </c>
      <c r="C340" s="57" t="s">
        <v>1316</v>
      </c>
    </row>
    <row r="341" spans="1:3" hidden="1">
      <c r="A341" s="98"/>
      <c r="B341" s="47" t="s">
        <v>166</v>
      </c>
      <c r="C341" s="57" t="s">
        <v>1317</v>
      </c>
    </row>
    <row r="342" spans="1:3" hidden="1">
      <c r="A342" s="98"/>
      <c r="B342" s="47" t="s">
        <v>166</v>
      </c>
      <c r="C342" s="57" t="s">
        <v>1318</v>
      </c>
    </row>
    <row r="343" spans="1:3" hidden="1">
      <c r="A343" s="98"/>
      <c r="B343" s="47" t="s">
        <v>166</v>
      </c>
      <c r="C343" s="57" t="s">
        <v>1319</v>
      </c>
    </row>
    <row r="344" spans="1:3" hidden="1">
      <c r="A344" s="98"/>
      <c r="B344" s="47" t="s">
        <v>166</v>
      </c>
      <c r="C344" s="57" t="s">
        <v>1320</v>
      </c>
    </row>
    <row r="345" spans="1:3" hidden="1">
      <c r="A345" s="98"/>
      <c r="B345" s="47" t="s">
        <v>166</v>
      </c>
      <c r="C345" s="57" t="s">
        <v>1321</v>
      </c>
    </row>
    <row r="346" spans="1:3" hidden="1">
      <c r="A346" s="98"/>
      <c r="B346" s="47" t="s">
        <v>166</v>
      </c>
      <c r="C346" s="57" t="s">
        <v>1322</v>
      </c>
    </row>
    <row r="347" spans="1:3" hidden="1">
      <c r="A347" s="98"/>
      <c r="B347" s="47" t="s">
        <v>166</v>
      </c>
      <c r="C347" s="57" t="s">
        <v>1323</v>
      </c>
    </row>
    <row r="348" spans="1:3" hidden="1">
      <c r="A348" s="98"/>
      <c r="B348" s="47" t="s">
        <v>166</v>
      </c>
      <c r="C348" s="57" t="s">
        <v>1324</v>
      </c>
    </row>
    <row r="349" spans="1:3" hidden="1">
      <c r="A349" s="98"/>
      <c r="B349" s="47" t="s">
        <v>166</v>
      </c>
      <c r="C349" s="57" t="s">
        <v>1325</v>
      </c>
    </row>
    <row r="350" spans="1:3" hidden="1">
      <c r="A350" s="98"/>
      <c r="B350" s="47" t="s">
        <v>166</v>
      </c>
      <c r="C350" s="57" t="s">
        <v>1326</v>
      </c>
    </row>
    <row r="351" spans="1:3" hidden="1">
      <c r="A351" s="98"/>
      <c r="B351" s="47" t="s">
        <v>166</v>
      </c>
      <c r="C351" s="57" t="s">
        <v>1327</v>
      </c>
    </row>
    <row r="352" spans="1:3" hidden="1">
      <c r="A352" s="98"/>
      <c r="B352" s="47" t="s">
        <v>166</v>
      </c>
      <c r="C352" s="57" t="s">
        <v>1328</v>
      </c>
    </row>
    <row r="353" spans="1:3" hidden="1">
      <c r="A353" s="98"/>
      <c r="B353" s="47" t="s">
        <v>166</v>
      </c>
      <c r="C353" s="57" t="s">
        <v>1329</v>
      </c>
    </row>
    <row r="354" spans="1:3" hidden="1">
      <c r="A354" s="98"/>
      <c r="B354" s="47" t="s">
        <v>166</v>
      </c>
      <c r="C354" s="57" t="s">
        <v>1330</v>
      </c>
    </row>
    <row r="355" spans="1:3" hidden="1">
      <c r="A355" s="102"/>
      <c r="B355" s="47" t="s">
        <v>166</v>
      </c>
      <c r="C355" s="57" t="s">
        <v>1331</v>
      </c>
    </row>
    <row r="356" spans="1:3" hidden="1">
      <c r="A356" s="102"/>
      <c r="B356" s="47" t="s">
        <v>166</v>
      </c>
      <c r="C356" s="57" t="s">
        <v>1332</v>
      </c>
    </row>
    <row r="357" spans="1:3" hidden="1">
      <c r="A357" s="102"/>
      <c r="B357" s="47" t="s">
        <v>166</v>
      </c>
      <c r="C357" s="57" t="s">
        <v>1333</v>
      </c>
    </row>
    <row r="358" spans="1:3" hidden="1">
      <c r="A358" s="102"/>
      <c r="B358" s="47" t="s">
        <v>166</v>
      </c>
      <c r="C358" s="57" t="s">
        <v>1334</v>
      </c>
    </row>
    <row r="359" spans="1:3" hidden="1">
      <c r="A359" s="102"/>
      <c r="B359" s="47" t="s">
        <v>166</v>
      </c>
      <c r="C359" s="57" t="s">
        <v>1335</v>
      </c>
    </row>
    <row r="360" spans="1:3" hidden="1">
      <c r="B360" s="47" t="s">
        <v>166</v>
      </c>
      <c r="C360" s="57" t="s">
        <v>1336</v>
      </c>
    </row>
    <row r="361" spans="1:3" hidden="1">
      <c r="B361" s="47" t="s">
        <v>166</v>
      </c>
      <c r="C361" s="57" t="s">
        <v>1337</v>
      </c>
    </row>
    <row r="362" spans="1:3" hidden="1">
      <c r="B362" s="47" t="s">
        <v>166</v>
      </c>
      <c r="C362" s="57" t="s">
        <v>1338</v>
      </c>
    </row>
    <row r="363" spans="1:3" hidden="1">
      <c r="B363" s="47" t="s">
        <v>166</v>
      </c>
      <c r="C363" s="57" t="s">
        <v>1339</v>
      </c>
    </row>
    <row r="364" spans="1:3" hidden="1">
      <c r="B364" s="47" t="s">
        <v>166</v>
      </c>
      <c r="C364" s="57" t="s">
        <v>1340</v>
      </c>
    </row>
    <row r="365" spans="1:3" hidden="1">
      <c r="B365" s="47" t="s">
        <v>166</v>
      </c>
      <c r="C365" s="57" t="s">
        <v>1341</v>
      </c>
    </row>
    <row r="366" spans="1:3" hidden="1">
      <c r="B366" s="47" t="s">
        <v>166</v>
      </c>
      <c r="C366" s="57" t="s">
        <v>1342</v>
      </c>
    </row>
    <row r="367" spans="1:3" hidden="1">
      <c r="B367" s="47" t="s">
        <v>166</v>
      </c>
      <c r="C367" s="57" t="s">
        <v>1343</v>
      </c>
    </row>
    <row r="368" spans="1:3" hidden="1">
      <c r="B368" s="47" t="s">
        <v>166</v>
      </c>
      <c r="C368" s="57" t="s">
        <v>1344</v>
      </c>
    </row>
    <row r="369" spans="2:3" hidden="1">
      <c r="B369" s="58" t="s">
        <v>166</v>
      </c>
      <c r="C369" s="57" t="s">
        <v>1345</v>
      </c>
    </row>
    <row r="370" spans="2:3" hidden="1">
      <c r="B370" s="58" t="s">
        <v>166</v>
      </c>
      <c r="C370" s="57" t="s">
        <v>1346</v>
      </c>
    </row>
    <row r="371" spans="2:3" hidden="1">
      <c r="B371" s="58" t="s">
        <v>166</v>
      </c>
      <c r="C371" s="57" t="s">
        <v>1347</v>
      </c>
    </row>
    <row r="372" spans="2:3" hidden="1">
      <c r="B372" s="58">
        <v>30</v>
      </c>
      <c r="C372" s="57" t="s">
        <v>1348</v>
      </c>
    </row>
    <row r="373" spans="2:3" hidden="1">
      <c r="B373" s="58" t="s">
        <v>166</v>
      </c>
      <c r="C373" s="57" t="s">
        <v>1349</v>
      </c>
    </row>
    <row r="374" spans="2:3" hidden="1">
      <c r="B374" s="58" t="s">
        <v>166</v>
      </c>
      <c r="C374" s="57" t="s">
        <v>1350</v>
      </c>
    </row>
    <row r="375" spans="2:3" hidden="1">
      <c r="B375" s="58" t="s">
        <v>166</v>
      </c>
      <c r="C375" s="57" t="s">
        <v>1351</v>
      </c>
    </row>
    <row r="376" spans="2:3" hidden="1">
      <c r="B376" s="58" t="s">
        <v>166</v>
      </c>
      <c r="C376" s="358" t="s">
        <v>1749</v>
      </c>
    </row>
    <row r="377" spans="2:3" hidden="1">
      <c r="B377" s="58" t="s">
        <v>167</v>
      </c>
      <c r="C377" s="57" t="s">
        <v>1352</v>
      </c>
    </row>
    <row r="378" spans="2:3" hidden="1"/>
    <row r="379" spans="2:3" hidden="1"/>
  </sheetData>
  <sheetProtection selectLockedCells="1"/>
  <mergeCells count="8">
    <mergeCell ref="A2:F2"/>
    <mergeCell ref="A1:F1"/>
    <mergeCell ref="E18:F18"/>
    <mergeCell ref="C12:D12"/>
    <mergeCell ref="C10:D10"/>
    <mergeCell ref="C11:D11"/>
    <mergeCell ref="C13:D13"/>
    <mergeCell ref="C14:D14"/>
  </mergeCells>
  <phoneticPr fontId="5" type="noConversion"/>
  <conditionalFormatting sqref="G21">
    <cfRule type="containsText" dxfId="2" priority="1" stopIfTrue="1" operator="containsText" text="Filijala je obavila dodatnu kontrolu!">
      <formula>NOT(ISERROR(SEARCH("Filijala je obavila dodatnu kontrolu!",G21)))</formula>
    </cfRule>
    <cfRule type="cellIs" dxfId="1" priority="2" stopIfTrue="1" operator="notEqual">
      <formula>"Filijala nijje obavila dodatnu kontrolu!"</formula>
    </cfRule>
  </conditionalFormatting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3175" r:id="rId4" name="CommandButton7">
          <controlPr defaultSize="0" autoLine="0" r:id="rId5">
            <anchor moveWithCells="1">
              <from>
                <xdr:col>3</xdr:col>
                <xdr:colOff>619125</xdr:colOff>
                <xdr:row>26</xdr:row>
                <xdr:rowOff>0</xdr:rowOff>
              </from>
              <to>
                <xdr:col>4</xdr:col>
                <xdr:colOff>438150</xdr:colOff>
                <xdr:row>27</xdr:row>
                <xdr:rowOff>104775</xdr:rowOff>
              </to>
            </anchor>
          </controlPr>
        </control>
      </mc:Choice>
      <mc:Fallback>
        <control shapeId="3175" r:id="rId4" name="CommandButton7"/>
      </mc:Fallback>
    </mc:AlternateContent>
    <mc:AlternateContent xmlns:mc="http://schemas.openxmlformats.org/markup-compatibility/2006">
      <mc:Choice Requires="x14">
        <control shapeId="3174" r:id="rId6" name="CommandButton6">
          <controlPr defaultSize="0" autoLine="0" r:id="rId7">
            <anchor moveWithCells="1">
              <from>
                <xdr:col>3</xdr:col>
                <xdr:colOff>609600</xdr:colOff>
                <xdr:row>23</xdr:row>
                <xdr:rowOff>38100</xdr:rowOff>
              </from>
              <to>
                <xdr:col>4</xdr:col>
                <xdr:colOff>428625</xdr:colOff>
                <xdr:row>25</xdr:row>
                <xdr:rowOff>38100</xdr:rowOff>
              </to>
            </anchor>
          </controlPr>
        </control>
      </mc:Choice>
      <mc:Fallback>
        <control shapeId="3174" r:id="rId6" name="CommandButton6"/>
      </mc:Fallback>
    </mc:AlternateContent>
    <mc:AlternateContent xmlns:mc="http://schemas.openxmlformats.org/markup-compatibility/2006">
      <mc:Choice Requires="x14">
        <control shapeId="3173" r:id="rId8" name="CommandButton3">
          <controlPr defaultSize="0" autoLine="0" r:id="rId9">
            <anchor moveWithCells="1">
              <from>
                <xdr:col>3</xdr:col>
                <xdr:colOff>609600</xdr:colOff>
                <xdr:row>20</xdr:row>
                <xdr:rowOff>314325</xdr:rowOff>
              </from>
              <to>
                <xdr:col>4</xdr:col>
                <xdr:colOff>428625</xdr:colOff>
                <xdr:row>22</xdr:row>
                <xdr:rowOff>76200</xdr:rowOff>
              </to>
            </anchor>
          </controlPr>
        </control>
      </mc:Choice>
      <mc:Fallback>
        <control shapeId="3173" r:id="rId8" name="CommandButton3"/>
      </mc:Fallback>
    </mc:AlternateContent>
    <mc:AlternateContent xmlns:mc="http://schemas.openxmlformats.org/markup-compatibility/2006">
      <mc:Choice Requires="x14">
        <control shapeId="3172" r:id="rId10" name="CommandButton2">
          <controlPr defaultSize="0" autoLine="0" r:id="rId11">
            <anchor moveWithCells="1">
              <from>
                <xdr:col>3</xdr:col>
                <xdr:colOff>600075</xdr:colOff>
                <xdr:row>19</xdr:row>
                <xdr:rowOff>28575</xdr:rowOff>
              </from>
              <to>
                <xdr:col>4</xdr:col>
                <xdr:colOff>419100</xdr:colOff>
                <xdr:row>20</xdr:row>
                <xdr:rowOff>190500</xdr:rowOff>
              </to>
            </anchor>
          </controlPr>
        </control>
      </mc:Choice>
      <mc:Fallback>
        <control shapeId="3172" r:id="rId10" name="CommandButton2"/>
      </mc:Fallback>
    </mc:AlternateContent>
    <mc:AlternateContent xmlns:mc="http://schemas.openxmlformats.org/markup-compatibility/2006">
      <mc:Choice Requires="x14">
        <control shapeId="3171" r:id="rId12" name="CommandButton1">
          <controlPr defaultSize="0" autoLine="0" r:id="rId13">
            <anchor moveWithCells="1">
              <from>
                <xdr:col>3</xdr:col>
                <xdr:colOff>590550</xdr:colOff>
                <xdr:row>16</xdr:row>
                <xdr:rowOff>190500</xdr:rowOff>
              </from>
              <to>
                <xdr:col>4</xdr:col>
                <xdr:colOff>409575</xdr:colOff>
                <xdr:row>18</xdr:row>
                <xdr:rowOff>66675</xdr:rowOff>
              </to>
            </anchor>
          </controlPr>
        </control>
      </mc:Choice>
      <mc:Fallback>
        <control shapeId="3171" r:id="rId12" name="CommandButton1"/>
      </mc:Fallback>
    </mc:AlternateContent>
    <mc:AlternateContent xmlns:mc="http://schemas.openxmlformats.org/markup-compatibility/2006">
      <mc:Choice Requires="x14">
        <control shapeId="3170" r:id="rId14" name="CommandButton15">
          <controlPr defaultSize="0" autoLine="0" r:id="rId15">
            <anchor moveWithCells="1">
              <from>
                <xdr:col>4</xdr:col>
                <xdr:colOff>2209800</xdr:colOff>
                <xdr:row>11</xdr:row>
                <xdr:rowOff>57150</xdr:rowOff>
              </from>
              <to>
                <xdr:col>5</xdr:col>
                <xdr:colOff>1000125</xdr:colOff>
                <xdr:row>12</xdr:row>
                <xdr:rowOff>190500</xdr:rowOff>
              </to>
            </anchor>
          </controlPr>
        </control>
      </mc:Choice>
      <mc:Fallback>
        <control shapeId="3170" r:id="rId14" name="CommandButton15"/>
      </mc:Fallback>
    </mc:AlternateContent>
    <mc:AlternateContent xmlns:mc="http://schemas.openxmlformats.org/markup-compatibility/2006">
      <mc:Choice Requires="x14">
        <control shapeId="3168" r:id="rId16" name="CommandButton16">
          <controlPr locked="0" defaultSize="0" autoLine="0" r:id="rId17">
            <anchor moveWithCells="1">
              <from>
                <xdr:col>2</xdr:col>
                <xdr:colOff>933450</xdr:colOff>
                <xdr:row>23</xdr:row>
                <xdr:rowOff>9525</xdr:rowOff>
              </from>
              <to>
                <xdr:col>3</xdr:col>
                <xdr:colOff>304800</xdr:colOff>
                <xdr:row>25</xdr:row>
                <xdr:rowOff>19050</xdr:rowOff>
              </to>
            </anchor>
          </controlPr>
        </control>
      </mc:Choice>
      <mc:Fallback>
        <control shapeId="3168" r:id="rId16" name="CommandButton16"/>
      </mc:Fallback>
    </mc:AlternateContent>
    <mc:AlternateContent xmlns:mc="http://schemas.openxmlformats.org/markup-compatibility/2006">
      <mc:Choice Requires="x14">
        <control shapeId="3166" r:id="rId18" name="CommandButton14">
          <controlPr defaultSize="0" autoLine="0" r:id="rId19">
            <anchor moveWithCells="1">
              <from>
                <xdr:col>2</xdr:col>
                <xdr:colOff>933450</xdr:colOff>
                <xdr:row>379</xdr:row>
                <xdr:rowOff>95250</xdr:rowOff>
              </from>
              <to>
                <xdr:col>3</xdr:col>
                <xdr:colOff>295275</xdr:colOff>
                <xdr:row>381</xdr:row>
                <xdr:rowOff>95250</xdr:rowOff>
              </to>
            </anchor>
          </controlPr>
        </control>
      </mc:Choice>
      <mc:Fallback>
        <control shapeId="3166" r:id="rId18" name="CommandButton14"/>
      </mc:Fallback>
    </mc:AlternateContent>
    <mc:AlternateContent xmlns:mc="http://schemas.openxmlformats.org/markup-compatibility/2006">
      <mc:Choice Requires="x14">
        <control shapeId="3165" r:id="rId20" name="CommandButton13">
          <controlPr defaultSize="0" autoLine="0" r:id="rId21">
            <anchor moveWithCells="1">
              <from>
                <xdr:col>2</xdr:col>
                <xdr:colOff>923925</xdr:colOff>
                <xdr:row>20</xdr:row>
                <xdr:rowOff>314325</xdr:rowOff>
              </from>
              <to>
                <xdr:col>3</xdr:col>
                <xdr:colOff>285750</xdr:colOff>
                <xdr:row>22</xdr:row>
                <xdr:rowOff>76200</xdr:rowOff>
              </to>
            </anchor>
          </controlPr>
        </control>
      </mc:Choice>
      <mc:Fallback>
        <control shapeId="3165" r:id="rId20" name="CommandButton13"/>
      </mc:Fallback>
    </mc:AlternateContent>
    <mc:AlternateContent xmlns:mc="http://schemas.openxmlformats.org/markup-compatibility/2006">
      <mc:Choice Requires="x14">
        <control shapeId="3164" r:id="rId22" name="CommandButton12">
          <controlPr defaultSize="0" autoLine="0" r:id="rId23">
            <anchor moveWithCells="1">
              <from>
                <xdr:col>2</xdr:col>
                <xdr:colOff>923925</xdr:colOff>
                <xdr:row>19</xdr:row>
                <xdr:rowOff>19050</xdr:rowOff>
              </from>
              <to>
                <xdr:col>3</xdr:col>
                <xdr:colOff>285750</xdr:colOff>
                <xdr:row>20</xdr:row>
                <xdr:rowOff>180975</xdr:rowOff>
              </to>
            </anchor>
          </controlPr>
        </control>
      </mc:Choice>
      <mc:Fallback>
        <control shapeId="3164" r:id="rId22" name="CommandButton12"/>
      </mc:Fallback>
    </mc:AlternateContent>
    <mc:AlternateContent xmlns:mc="http://schemas.openxmlformats.org/markup-compatibility/2006">
      <mc:Choice Requires="x14">
        <control shapeId="3161" r:id="rId24" name="CommandButton8">
          <controlPr defaultSize="0" autoLine="0" r:id="rId25">
            <anchor moveWithCells="1">
              <from>
                <xdr:col>2</xdr:col>
                <xdr:colOff>923925</xdr:colOff>
                <xdr:row>16</xdr:row>
                <xdr:rowOff>180975</xdr:rowOff>
              </from>
              <to>
                <xdr:col>3</xdr:col>
                <xdr:colOff>285750</xdr:colOff>
                <xdr:row>18</xdr:row>
                <xdr:rowOff>57150</xdr:rowOff>
              </to>
            </anchor>
          </controlPr>
        </control>
      </mc:Choice>
      <mc:Fallback>
        <control shapeId="3161" r:id="rId24" name="CommandButton8"/>
      </mc:Fallback>
    </mc:AlternateContent>
    <mc:AlternateContent xmlns:mc="http://schemas.openxmlformats.org/markup-compatibility/2006">
      <mc:Choice Requires="x14">
        <control shapeId="3135" r:id="rId26" name="Label8">
          <controlPr defaultSize="0" autoLine="0" r:id="rId27">
            <anchor moveWithCells="1">
              <from>
                <xdr:col>0</xdr:col>
                <xdr:colOff>142875</xdr:colOff>
                <xdr:row>13</xdr:row>
                <xdr:rowOff>0</xdr:rowOff>
              </from>
              <to>
                <xdr:col>1</xdr:col>
                <xdr:colOff>1685925</xdr:colOff>
                <xdr:row>14</xdr:row>
                <xdr:rowOff>38100</xdr:rowOff>
              </to>
            </anchor>
          </controlPr>
        </control>
      </mc:Choice>
      <mc:Fallback>
        <control shapeId="3135" r:id="rId26" name="Label8"/>
      </mc:Fallback>
    </mc:AlternateContent>
    <mc:AlternateContent xmlns:mc="http://schemas.openxmlformats.org/markup-compatibility/2006">
      <mc:Choice Requires="x14">
        <control shapeId="3134" r:id="rId28" name="Label7">
          <controlPr defaultSize="0" autoLine="0" r:id="rId29">
            <anchor moveWithCells="1">
              <from>
                <xdr:col>0</xdr:col>
                <xdr:colOff>142875</xdr:colOff>
                <xdr:row>12</xdr:row>
                <xdr:rowOff>19050</xdr:rowOff>
              </from>
              <to>
                <xdr:col>1</xdr:col>
                <xdr:colOff>1685925</xdr:colOff>
                <xdr:row>13</xdr:row>
                <xdr:rowOff>57150</xdr:rowOff>
              </to>
            </anchor>
          </controlPr>
        </control>
      </mc:Choice>
      <mc:Fallback>
        <control shapeId="3134" r:id="rId28" name="Label7"/>
      </mc:Fallback>
    </mc:AlternateContent>
    <mc:AlternateContent xmlns:mc="http://schemas.openxmlformats.org/markup-compatibility/2006">
      <mc:Choice Requires="x14">
        <control shapeId="3133" r:id="rId30" name="Label6">
          <controlPr defaultSize="0" autoLine="0" r:id="rId31">
            <anchor moveWithCells="1">
              <from>
                <xdr:col>0</xdr:col>
                <xdr:colOff>142875</xdr:colOff>
                <xdr:row>11</xdr:row>
                <xdr:rowOff>28575</xdr:rowOff>
              </from>
              <to>
                <xdr:col>1</xdr:col>
                <xdr:colOff>1685925</xdr:colOff>
                <xdr:row>12</xdr:row>
                <xdr:rowOff>57150</xdr:rowOff>
              </to>
            </anchor>
          </controlPr>
        </control>
      </mc:Choice>
      <mc:Fallback>
        <control shapeId="3133" r:id="rId30" name="Label6"/>
      </mc:Fallback>
    </mc:AlternateContent>
    <mc:AlternateContent xmlns:mc="http://schemas.openxmlformats.org/markup-compatibility/2006">
      <mc:Choice Requires="x14">
        <control shapeId="3132" r:id="rId32" name="Label5">
          <controlPr defaultSize="0" autoLine="0" r:id="rId33">
            <anchor moveWithCells="1">
              <from>
                <xdr:col>0</xdr:col>
                <xdr:colOff>142875</xdr:colOff>
                <xdr:row>10</xdr:row>
                <xdr:rowOff>9525</xdr:rowOff>
              </from>
              <to>
                <xdr:col>1</xdr:col>
                <xdr:colOff>1685925</xdr:colOff>
                <xdr:row>11</xdr:row>
                <xdr:rowOff>66675</xdr:rowOff>
              </to>
            </anchor>
          </controlPr>
        </control>
      </mc:Choice>
      <mc:Fallback>
        <control shapeId="3132" r:id="rId32" name="Label5"/>
      </mc:Fallback>
    </mc:AlternateContent>
    <mc:AlternateContent xmlns:mc="http://schemas.openxmlformats.org/markup-compatibility/2006">
      <mc:Choice Requires="x14">
        <control shapeId="3130" r:id="rId34" name="Label4">
          <controlPr defaultSize="0" autoLine="0" r:id="rId35">
            <anchor moveWithCells="1">
              <from>
                <xdr:col>0</xdr:col>
                <xdr:colOff>142875</xdr:colOff>
                <xdr:row>9</xdr:row>
                <xdr:rowOff>0</xdr:rowOff>
              </from>
              <to>
                <xdr:col>1</xdr:col>
                <xdr:colOff>1685925</xdr:colOff>
                <xdr:row>10</xdr:row>
                <xdr:rowOff>47625</xdr:rowOff>
              </to>
            </anchor>
          </controlPr>
        </control>
      </mc:Choice>
      <mc:Fallback>
        <control shapeId="3130" r:id="rId34" name="Label4"/>
      </mc:Fallback>
    </mc:AlternateContent>
    <mc:AlternateContent xmlns:mc="http://schemas.openxmlformats.org/markup-compatibility/2006">
      <mc:Choice Requires="x14">
        <control shapeId="3084" r:id="rId36" name="Label3">
          <controlPr defaultSize="0" autoLine="0" r:id="rId37">
            <anchor moveWithCells="1">
              <from>
                <xdr:col>0</xdr:col>
                <xdr:colOff>123825</xdr:colOff>
                <xdr:row>5</xdr:row>
                <xdr:rowOff>342900</xdr:rowOff>
              </from>
              <to>
                <xdr:col>1</xdr:col>
                <xdr:colOff>1666875</xdr:colOff>
                <xdr:row>7</xdr:row>
                <xdr:rowOff>38100</xdr:rowOff>
              </to>
            </anchor>
          </controlPr>
        </control>
      </mc:Choice>
      <mc:Fallback>
        <control shapeId="3084" r:id="rId36" name="Label3"/>
      </mc:Fallback>
    </mc:AlternateContent>
    <mc:AlternateContent xmlns:mc="http://schemas.openxmlformats.org/markup-compatibility/2006">
      <mc:Choice Requires="x14">
        <control shapeId="3083" r:id="rId38" name="ComboBox4">
          <controlPr locked="0" defaultSize="0" autoLine="0" linkedCell="D29" listFillRange="D30:D86" r:id="rId39">
            <anchor moveWithCells="1">
              <from>
                <xdr:col>1</xdr:col>
                <xdr:colOff>1333500</xdr:colOff>
                <xdr:row>4</xdr:row>
                <xdr:rowOff>9525</xdr:rowOff>
              </from>
              <to>
                <xdr:col>4</xdr:col>
                <xdr:colOff>438150</xdr:colOff>
                <xdr:row>5</xdr:row>
                <xdr:rowOff>152400</xdr:rowOff>
              </to>
            </anchor>
          </controlPr>
        </control>
      </mc:Choice>
      <mc:Fallback>
        <control shapeId="3083" r:id="rId38" name="ComboBox4"/>
      </mc:Fallback>
    </mc:AlternateContent>
    <mc:AlternateContent xmlns:mc="http://schemas.openxmlformats.org/markup-compatibility/2006">
      <mc:Choice Requires="x14">
        <control shapeId="3082" r:id="rId40" name="ComboBox3">
          <controlPr locked="0" defaultSize="0" autoLine="0" linkedCell="A29" listFillRange="A30:A58" r:id="rId41">
            <anchor moveWithCells="1">
              <from>
                <xdr:col>1</xdr:col>
                <xdr:colOff>1333500</xdr:colOff>
                <xdr:row>2</xdr:row>
                <xdr:rowOff>47625</xdr:rowOff>
              </from>
              <to>
                <xdr:col>4</xdr:col>
                <xdr:colOff>447675</xdr:colOff>
                <xdr:row>3</xdr:row>
                <xdr:rowOff>66675</xdr:rowOff>
              </to>
            </anchor>
          </controlPr>
        </control>
      </mc:Choice>
      <mc:Fallback>
        <control shapeId="3082" r:id="rId40" name="ComboBox3"/>
      </mc:Fallback>
    </mc:AlternateContent>
    <mc:AlternateContent xmlns:mc="http://schemas.openxmlformats.org/markup-compatibility/2006">
      <mc:Choice Requires="x14">
        <control shapeId="3081" r:id="rId42" name="CommandButton5">
          <controlPr locked="0" defaultSize="0" autoLine="0" r:id="rId43">
            <anchor moveWithCells="1">
              <from>
                <xdr:col>4</xdr:col>
                <xdr:colOff>2324100</xdr:colOff>
                <xdr:row>21</xdr:row>
                <xdr:rowOff>57150</xdr:rowOff>
              </from>
              <to>
                <xdr:col>5</xdr:col>
                <xdr:colOff>876300</xdr:colOff>
                <xdr:row>23</xdr:row>
                <xdr:rowOff>66675</xdr:rowOff>
              </to>
            </anchor>
          </controlPr>
        </control>
      </mc:Choice>
      <mc:Fallback>
        <control shapeId="3081" r:id="rId42" name="CommandButton5"/>
      </mc:Fallback>
    </mc:AlternateContent>
    <mc:AlternateContent xmlns:mc="http://schemas.openxmlformats.org/markup-compatibility/2006">
      <mc:Choice Requires="x14">
        <control shapeId="3080" r:id="rId44" name="CommandButton4">
          <controlPr locked="0" defaultSize="0" autoLine="0" r:id="rId45">
            <anchor moveWithCells="1">
              <from>
                <xdr:col>4</xdr:col>
                <xdr:colOff>2324100</xdr:colOff>
                <xdr:row>19</xdr:row>
                <xdr:rowOff>95250</xdr:rowOff>
              </from>
              <to>
                <xdr:col>5</xdr:col>
                <xdr:colOff>895350</xdr:colOff>
                <xdr:row>20</xdr:row>
                <xdr:rowOff>295275</xdr:rowOff>
              </to>
            </anchor>
          </controlPr>
        </control>
      </mc:Choice>
      <mc:Fallback>
        <control shapeId="3080" r:id="rId44" name="CommandButton4"/>
      </mc:Fallback>
    </mc:AlternateContent>
    <mc:AlternateContent xmlns:mc="http://schemas.openxmlformats.org/markup-compatibility/2006">
      <mc:Choice Requires="x14">
        <control shapeId="3074" r:id="rId46" name="Label2">
          <controlPr defaultSize="0" autoLine="0" r:id="rId47">
            <anchor moveWithCells="1">
              <from>
                <xdr:col>0</xdr:col>
                <xdr:colOff>133350</xdr:colOff>
                <xdr:row>4</xdr:row>
                <xdr:rowOff>38100</xdr:rowOff>
              </from>
              <to>
                <xdr:col>1</xdr:col>
                <xdr:colOff>1381125</xdr:colOff>
                <xdr:row>5</xdr:row>
                <xdr:rowOff>161925</xdr:rowOff>
              </to>
            </anchor>
          </controlPr>
        </control>
      </mc:Choice>
      <mc:Fallback>
        <control shapeId="3074" r:id="rId46" name="Label2"/>
      </mc:Fallback>
    </mc:AlternateContent>
    <mc:AlternateContent xmlns:mc="http://schemas.openxmlformats.org/markup-compatibility/2006">
      <mc:Choice Requires="x14">
        <control shapeId="3073" r:id="rId48" name="Label1">
          <controlPr defaultSize="0" autoLine="0" r:id="rId49">
            <anchor moveWithCells="1">
              <from>
                <xdr:col>0</xdr:col>
                <xdr:colOff>123825</xdr:colOff>
                <xdr:row>2</xdr:row>
                <xdr:rowOff>85725</xdr:rowOff>
              </from>
              <to>
                <xdr:col>1</xdr:col>
                <xdr:colOff>1381125</xdr:colOff>
                <xdr:row>3</xdr:row>
                <xdr:rowOff>57150</xdr:rowOff>
              </to>
            </anchor>
          </controlPr>
        </control>
      </mc:Choice>
      <mc:Fallback>
        <control shapeId="3073" r:id="rId48" name="Label1"/>
      </mc:Fallback>
    </mc:AlternateContent>
    <mc:AlternateContent xmlns:mc="http://schemas.openxmlformats.org/markup-compatibility/2006">
      <mc:Choice Requires="x14">
        <control shapeId="3177" r:id="rId50" name="CommandButton10">
          <controlPr locked="0" defaultSize="0" autoLine="0" r:id="rId51">
            <anchor moveWithCells="1">
              <from>
                <xdr:col>2</xdr:col>
                <xdr:colOff>942975</xdr:colOff>
                <xdr:row>26</xdr:row>
                <xdr:rowOff>9525</xdr:rowOff>
              </from>
              <to>
                <xdr:col>3</xdr:col>
                <xdr:colOff>314325</xdr:colOff>
                <xdr:row>27</xdr:row>
                <xdr:rowOff>123825</xdr:rowOff>
              </to>
            </anchor>
          </controlPr>
        </control>
      </mc:Choice>
      <mc:Fallback>
        <control shapeId="3177" r:id="rId50" name="CommandButton10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/>
  <dimension ref="A1:G284"/>
  <sheetViews>
    <sheetView showGridLines="0" showRowColHeaders="0" showZeros="0" showOutlineSymbols="0" zoomScaleNormal="100" workbookViewId="0"/>
  </sheetViews>
  <sheetFormatPr defaultRowHeight="12.75"/>
  <cols>
    <col min="1" max="1" width="9.5703125" style="105" customWidth="1"/>
    <col min="2" max="2" width="11.85546875" style="105" customWidth="1"/>
    <col min="3" max="3" width="67.140625" style="105" customWidth="1"/>
    <col min="4" max="4" width="21.5703125" style="105" customWidth="1"/>
    <col min="5" max="5" width="32.5703125" style="105" customWidth="1"/>
    <col min="6" max="6" width="0.140625" style="105" customWidth="1"/>
    <col min="7" max="7" width="1" style="105" customWidth="1"/>
    <col min="8" max="8" width="9.140625" style="105" customWidth="1"/>
    <col min="9" max="16384" width="9.140625" style="105"/>
  </cols>
  <sheetData>
    <row r="1" spans="1:7">
      <c r="A1" s="103" t="s">
        <v>56</v>
      </c>
      <c r="B1" s="104"/>
      <c r="D1" s="156" t="s">
        <v>670</v>
      </c>
    </row>
    <row r="2" spans="1:7">
      <c r="A2" s="103" t="s">
        <v>206</v>
      </c>
      <c r="B2" s="104"/>
      <c r="G2" s="156"/>
    </row>
    <row r="3" spans="1:7">
      <c r="A3" s="103" t="s">
        <v>270</v>
      </c>
      <c r="B3" s="104"/>
    </row>
    <row r="4" spans="1:7" ht="6.75" customHeight="1">
      <c r="A4" s="103"/>
      <c r="B4" s="104"/>
    </row>
    <row r="5" spans="1:7" ht="6.75" customHeight="1">
      <c r="A5" s="441"/>
      <c r="B5" s="441"/>
      <c r="C5" s="441"/>
      <c r="D5" s="441"/>
      <c r="E5" s="441"/>
      <c r="F5" s="441"/>
      <c r="G5" s="441"/>
    </row>
    <row r="6" spans="1:7" ht="6.75" customHeight="1">
      <c r="A6" s="103"/>
      <c r="B6" s="104"/>
      <c r="C6" s="108"/>
      <c r="D6" s="108"/>
      <c r="F6" s="109"/>
      <c r="G6" s="110"/>
    </row>
    <row r="7" spans="1:7">
      <c r="A7" s="111" t="str">
        <f>"ФИЛИЈАЛА:   " &amp; Filijala</f>
        <v>ФИЛИЈАЛА:   30 БЕОГРАД</v>
      </c>
      <c r="B7" s="112"/>
    </row>
    <row r="8" spans="1:7">
      <c r="A8" s="111" t="str">
        <f>"ЗДРАВСТВЕНА УСТАНОВА:  " &amp; ZU</f>
        <v>ЗДРАВСТВЕНА УСТАНОВА:  100230018 СБ ЗА ЦЕРЕБРАЛНУ ПАРАЛИЗУ БГД</v>
      </c>
      <c r="B8" s="112"/>
    </row>
    <row r="9" spans="1:7" ht="15.75" customHeight="1">
      <c r="A9" s="128"/>
    </row>
    <row r="10" spans="1:7" ht="47.25" customHeight="1">
      <c r="A10" s="451" t="s">
        <v>1782</v>
      </c>
      <c r="B10" s="451"/>
      <c r="C10" s="451"/>
      <c r="D10" s="451"/>
      <c r="E10" s="159"/>
      <c r="F10" s="159"/>
      <c r="G10" s="159"/>
    </row>
    <row r="12" spans="1:7" ht="13.5" thickBot="1">
      <c r="D12" s="237" t="s">
        <v>579</v>
      </c>
    </row>
    <row r="13" spans="1:7">
      <c r="A13" s="453" t="s">
        <v>311</v>
      </c>
      <c r="B13" s="455" t="s">
        <v>312</v>
      </c>
      <c r="C13" s="455" t="s">
        <v>313</v>
      </c>
      <c r="D13" s="457" t="s">
        <v>652</v>
      </c>
    </row>
    <row r="14" spans="1:7">
      <c r="A14" s="454"/>
      <c r="B14" s="456"/>
      <c r="C14" s="456"/>
      <c r="D14" s="458"/>
    </row>
    <row r="15" spans="1:7">
      <c r="A15" s="454"/>
      <c r="B15" s="456"/>
      <c r="C15" s="456"/>
      <c r="D15" s="458"/>
    </row>
    <row r="16" spans="1:7">
      <c r="A16" s="263">
        <v>1</v>
      </c>
      <c r="B16" s="264">
        <v>2</v>
      </c>
      <c r="C16" s="264">
        <v>3</v>
      </c>
      <c r="D16" s="265">
        <v>4</v>
      </c>
    </row>
    <row r="17" spans="1:4">
      <c r="A17" s="266">
        <v>5172</v>
      </c>
      <c r="B17" s="264"/>
      <c r="C17" s="267" t="s">
        <v>461</v>
      </c>
      <c r="D17" s="268">
        <f>D18+D186</f>
        <v>0</v>
      </c>
    </row>
    <row r="18" spans="1:4">
      <c r="A18" s="266">
        <v>5173</v>
      </c>
      <c r="B18" s="264">
        <v>400000</v>
      </c>
      <c r="C18" s="267" t="s">
        <v>462</v>
      </c>
      <c r="D18" s="268">
        <f>D19+D41+D86+D101+D125+D138+D154+D169</f>
        <v>0</v>
      </c>
    </row>
    <row r="19" spans="1:4" ht="27" customHeight="1">
      <c r="A19" s="266">
        <v>5174</v>
      </c>
      <c r="B19" s="264">
        <v>410000</v>
      </c>
      <c r="C19" s="267" t="s">
        <v>463</v>
      </c>
      <c r="D19" s="268">
        <f>D20+D22+D26+D28+D33+D35+D37+D39</f>
        <v>0</v>
      </c>
    </row>
    <row r="20" spans="1:4">
      <c r="A20" s="266">
        <v>5175</v>
      </c>
      <c r="B20" s="264">
        <v>411000</v>
      </c>
      <c r="C20" s="267" t="s">
        <v>464</v>
      </c>
      <c r="D20" s="268">
        <f>D21</f>
        <v>0</v>
      </c>
    </row>
    <row r="21" spans="1:4">
      <c r="A21" s="269">
        <v>5176</v>
      </c>
      <c r="B21" s="270">
        <v>411100</v>
      </c>
      <c r="C21" s="271" t="s">
        <v>204</v>
      </c>
      <c r="D21" s="272"/>
    </row>
    <row r="22" spans="1:4">
      <c r="A22" s="266">
        <v>5177</v>
      </c>
      <c r="B22" s="264">
        <v>412000</v>
      </c>
      <c r="C22" s="267" t="s">
        <v>465</v>
      </c>
      <c r="D22" s="268">
        <f>SUM(D23:D25)</f>
        <v>0</v>
      </c>
    </row>
    <row r="23" spans="1:4">
      <c r="A23" s="269">
        <v>5178</v>
      </c>
      <c r="B23" s="270">
        <v>412100</v>
      </c>
      <c r="C23" s="271" t="s">
        <v>466</v>
      </c>
      <c r="D23" s="272"/>
    </row>
    <row r="24" spans="1:4">
      <c r="A24" s="269">
        <v>5179</v>
      </c>
      <c r="B24" s="270">
        <v>412200</v>
      </c>
      <c r="C24" s="271" t="s">
        <v>17</v>
      </c>
      <c r="D24" s="272"/>
    </row>
    <row r="25" spans="1:4">
      <c r="A25" s="269">
        <v>5180</v>
      </c>
      <c r="B25" s="270">
        <v>412300</v>
      </c>
      <c r="C25" s="271" t="s">
        <v>18</v>
      </c>
      <c r="D25" s="272"/>
    </row>
    <row r="26" spans="1:4">
      <c r="A26" s="266">
        <v>5181</v>
      </c>
      <c r="B26" s="264">
        <v>413000</v>
      </c>
      <c r="C26" s="267" t="s">
        <v>467</v>
      </c>
      <c r="D26" s="268">
        <f>D27</f>
        <v>0</v>
      </c>
    </row>
    <row r="27" spans="1:4">
      <c r="A27" s="269">
        <v>5182</v>
      </c>
      <c r="B27" s="270">
        <v>413100</v>
      </c>
      <c r="C27" s="271" t="s">
        <v>19</v>
      </c>
      <c r="D27" s="272"/>
    </row>
    <row r="28" spans="1:4">
      <c r="A28" s="266">
        <v>5183</v>
      </c>
      <c r="B28" s="264">
        <v>414000</v>
      </c>
      <c r="C28" s="267" t="s">
        <v>468</v>
      </c>
      <c r="D28" s="268">
        <f>SUM(D29:D32)</f>
        <v>0</v>
      </c>
    </row>
    <row r="29" spans="1:4">
      <c r="A29" s="269">
        <v>5184</v>
      </c>
      <c r="B29" s="270">
        <v>414100</v>
      </c>
      <c r="C29" s="271" t="s">
        <v>205</v>
      </c>
      <c r="D29" s="272"/>
    </row>
    <row r="30" spans="1:4">
      <c r="A30" s="269">
        <v>5185</v>
      </c>
      <c r="B30" s="270">
        <v>414200</v>
      </c>
      <c r="C30" s="271" t="s">
        <v>10</v>
      </c>
      <c r="D30" s="272"/>
    </row>
    <row r="31" spans="1:4">
      <c r="A31" s="269">
        <v>5186</v>
      </c>
      <c r="B31" s="270">
        <v>414300</v>
      </c>
      <c r="C31" s="271" t="s">
        <v>11</v>
      </c>
      <c r="D31" s="272"/>
    </row>
    <row r="32" spans="1:4" ht="24">
      <c r="A32" s="269">
        <v>5187</v>
      </c>
      <c r="B32" s="270">
        <v>414400</v>
      </c>
      <c r="C32" s="271" t="s">
        <v>336</v>
      </c>
      <c r="D32" s="272"/>
    </row>
    <row r="33" spans="1:4">
      <c r="A33" s="266">
        <v>5188</v>
      </c>
      <c r="B33" s="264">
        <v>415000</v>
      </c>
      <c r="C33" s="267" t="s">
        <v>469</v>
      </c>
      <c r="D33" s="268">
        <f>D34</f>
        <v>0</v>
      </c>
    </row>
    <row r="34" spans="1:4">
      <c r="A34" s="269">
        <v>5189</v>
      </c>
      <c r="B34" s="270">
        <v>415100</v>
      </c>
      <c r="C34" s="271" t="s">
        <v>337</v>
      </c>
      <c r="D34" s="272"/>
    </row>
    <row r="35" spans="1:4">
      <c r="A35" s="266">
        <v>5190</v>
      </c>
      <c r="B35" s="264">
        <v>416000</v>
      </c>
      <c r="C35" s="267" t="s">
        <v>470</v>
      </c>
      <c r="D35" s="268">
        <f>D36</f>
        <v>0</v>
      </c>
    </row>
    <row r="36" spans="1:4">
      <c r="A36" s="269">
        <v>5191</v>
      </c>
      <c r="B36" s="270">
        <v>416100</v>
      </c>
      <c r="C36" s="271" t="s">
        <v>338</v>
      </c>
      <c r="D36" s="272"/>
    </row>
    <row r="37" spans="1:4">
      <c r="A37" s="266">
        <v>5192</v>
      </c>
      <c r="B37" s="264">
        <v>417000</v>
      </c>
      <c r="C37" s="267" t="s">
        <v>471</v>
      </c>
      <c r="D37" s="268">
        <f>D38</f>
        <v>0</v>
      </c>
    </row>
    <row r="38" spans="1:4">
      <c r="A38" s="269">
        <v>5193</v>
      </c>
      <c r="B38" s="270">
        <v>417100</v>
      </c>
      <c r="C38" s="271" t="s">
        <v>13</v>
      </c>
      <c r="D38" s="272"/>
    </row>
    <row r="39" spans="1:4">
      <c r="A39" s="266">
        <v>5194</v>
      </c>
      <c r="B39" s="264">
        <v>418000</v>
      </c>
      <c r="C39" s="267" t="s">
        <v>472</v>
      </c>
      <c r="D39" s="268">
        <f>D40</f>
        <v>0</v>
      </c>
    </row>
    <row r="40" spans="1:4">
      <c r="A40" s="269">
        <v>5195</v>
      </c>
      <c r="B40" s="270">
        <v>418100</v>
      </c>
      <c r="C40" s="271" t="s">
        <v>12</v>
      </c>
      <c r="D40" s="272"/>
    </row>
    <row r="41" spans="1:4">
      <c r="A41" s="266">
        <v>5196</v>
      </c>
      <c r="B41" s="264">
        <v>420000</v>
      </c>
      <c r="C41" s="267" t="s">
        <v>473</v>
      </c>
      <c r="D41" s="268">
        <f>D42+D50+D56+D65+D73+D76</f>
        <v>0</v>
      </c>
    </row>
    <row r="42" spans="1:4">
      <c r="A42" s="266">
        <v>5197</v>
      </c>
      <c r="B42" s="264">
        <v>421000</v>
      </c>
      <c r="C42" s="267" t="s">
        <v>474</v>
      </c>
      <c r="D42" s="268">
        <f>SUM(D43:D49)</f>
        <v>0</v>
      </c>
    </row>
    <row r="43" spans="1:4">
      <c r="A43" s="269">
        <v>5198</v>
      </c>
      <c r="B43" s="270">
        <v>421100</v>
      </c>
      <c r="C43" s="271" t="s">
        <v>14</v>
      </c>
      <c r="D43" s="272"/>
    </row>
    <row r="44" spans="1:4">
      <c r="A44" s="269">
        <v>5199</v>
      </c>
      <c r="B44" s="270">
        <v>421200</v>
      </c>
      <c r="C44" s="271" t="s">
        <v>15</v>
      </c>
      <c r="D44" s="272"/>
    </row>
    <row r="45" spans="1:4">
      <c r="A45" s="269">
        <v>5200</v>
      </c>
      <c r="B45" s="270">
        <v>421300</v>
      </c>
      <c r="C45" s="271" t="s">
        <v>16</v>
      </c>
      <c r="D45" s="272"/>
    </row>
    <row r="46" spans="1:4">
      <c r="A46" s="269">
        <v>5201</v>
      </c>
      <c r="B46" s="270">
        <v>421400</v>
      </c>
      <c r="C46" s="271" t="s">
        <v>52</v>
      </c>
      <c r="D46" s="272"/>
    </row>
    <row r="47" spans="1:4">
      <c r="A47" s="269">
        <v>5202</v>
      </c>
      <c r="B47" s="270">
        <v>421500</v>
      </c>
      <c r="C47" s="271" t="s">
        <v>53</v>
      </c>
      <c r="D47" s="272"/>
    </row>
    <row r="48" spans="1:4">
      <c r="A48" s="269">
        <v>5203</v>
      </c>
      <c r="B48" s="270">
        <v>421600</v>
      </c>
      <c r="C48" s="271" t="s">
        <v>54</v>
      </c>
      <c r="D48" s="272"/>
    </row>
    <row r="49" spans="1:4">
      <c r="A49" s="269">
        <v>5204</v>
      </c>
      <c r="B49" s="270">
        <v>421900</v>
      </c>
      <c r="C49" s="271" t="s">
        <v>327</v>
      </c>
      <c r="D49" s="272"/>
    </row>
    <row r="50" spans="1:4">
      <c r="A50" s="266">
        <v>5205</v>
      </c>
      <c r="B50" s="264">
        <v>422000</v>
      </c>
      <c r="C50" s="267" t="s">
        <v>475</v>
      </c>
      <c r="D50" s="268">
        <f>SUM(D51:D55)</f>
        <v>0</v>
      </c>
    </row>
    <row r="51" spans="1:4">
      <c r="A51" s="269">
        <v>5206</v>
      </c>
      <c r="B51" s="270">
        <v>422100</v>
      </c>
      <c r="C51" s="271" t="s">
        <v>8</v>
      </c>
      <c r="D51" s="272"/>
    </row>
    <row r="52" spans="1:4">
      <c r="A52" s="269">
        <v>5207</v>
      </c>
      <c r="B52" s="270">
        <v>422200</v>
      </c>
      <c r="C52" s="271" t="s">
        <v>143</v>
      </c>
      <c r="D52" s="272"/>
    </row>
    <row r="53" spans="1:4">
      <c r="A53" s="269">
        <v>5208</v>
      </c>
      <c r="B53" s="270">
        <v>422300</v>
      </c>
      <c r="C53" s="271" t="s">
        <v>144</v>
      </c>
      <c r="D53" s="272"/>
    </row>
    <row r="54" spans="1:4">
      <c r="A54" s="269">
        <v>5209</v>
      </c>
      <c r="B54" s="270">
        <v>422400</v>
      </c>
      <c r="C54" s="271" t="s">
        <v>339</v>
      </c>
      <c r="D54" s="272"/>
    </row>
    <row r="55" spans="1:4">
      <c r="A55" s="269">
        <v>5210</v>
      </c>
      <c r="B55" s="270">
        <v>422900</v>
      </c>
      <c r="C55" s="271" t="s">
        <v>145</v>
      </c>
      <c r="D55" s="272"/>
    </row>
    <row r="56" spans="1:4">
      <c r="A56" s="266">
        <v>5211</v>
      </c>
      <c r="B56" s="264">
        <v>423000</v>
      </c>
      <c r="C56" s="267" t="s">
        <v>476</v>
      </c>
      <c r="D56" s="268">
        <f>SUM(D57:D64)</f>
        <v>0</v>
      </c>
    </row>
    <row r="57" spans="1:4">
      <c r="A57" s="269">
        <v>5212</v>
      </c>
      <c r="B57" s="270">
        <v>423100</v>
      </c>
      <c r="C57" s="271" t="s">
        <v>146</v>
      </c>
      <c r="D57" s="272"/>
    </row>
    <row r="58" spans="1:4">
      <c r="A58" s="269">
        <v>5213</v>
      </c>
      <c r="B58" s="270">
        <v>423200</v>
      </c>
      <c r="C58" s="271" t="s">
        <v>147</v>
      </c>
      <c r="D58" s="272"/>
    </row>
    <row r="59" spans="1:4">
      <c r="A59" s="269">
        <v>5214</v>
      </c>
      <c r="B59" s="270">
        <v>423300</v>
      </c>
      <c r="C59" s="271" t="s">
        <v>148</v>
      </c>
      <c r="D59" s="272"/>
    </row>
    <row r="60" spans="1:4">
      <c r="A60" s="269">
        <v>5215</v>
      </c>
      <c r="B60" s="270">
        <v>423400</v>
      </c>
      <c r="C60" s="271" t="s">
        <v>340</v>
      </c>
      <c r="D60" s="272"/>
    </row>
    <row r="61" spans="1:4">
      <c r="A61" s="269">
        <v>5216</v>
      </c>
      <c r="B61" s="270">
        <v>423500</v>
      </c>
      <c r="C61" s="271" t="s">
        <v>170</v>
      </c>
      <c r="D61" s="272"/>
    </row>
    <row r="62" spans="1:4">
      <c r="A62" s="269">
        <v>5217</v>
      </c>
      <c r="B62" s="270">
        <v>423600</v>
      </c>
      <c r="C62" s="271" t="s">
        <v>353</v>
      </c>
      <c r="D62" s="272"/>
    </row>
    <row r="63" spans="1:4">
      <c r="A63" s="269">
        <v>5218</v>
      </c>
      <c r="B63" s="270">
        <v>423700</v>
      </c>
      <c r="C63" s="271" t="s">
        <v>354</v>
      </c>
      <c r="D63" s="272"/>
    </row>
    <row r="64" spans="1:4">
      <c r="A64" s="269">
        <v>5219</v>
      </c>
      <c r="B64" s="270">
        <v>423900</v>
      </c>
      <c r="C64" s="271" t="s">
        <v>355</v>
      </c>
      <c r="D64" s="272"/>
    </row>
    <row r="65" spans="1:4">
      <c r="A65" s="266">
        <v>5220</v>
      </c>
      <c r="B65" s="264">
        <v>424000</v>
      </c>
      <c r="C65" s="267" t="s">
        <v>477</v>
      </c>
      <c r="D65" s="268">
        <f>SUM(D66:D72)</f>
        <v>0</v>
      </c>
    </row>
    <row r="66" spans="1:4">
      <c r="A66" s="269">
        <v>5221</v>
      </c>
      <c r="B66" s="270">
        <v>424100</v>
      </c>
      <c r="C66" s="271" t="s">
        <v>356</v>
      </c>
      <c r="D66" s="272"/>
    </row>
    <row r="67" spans="1:4">
      <c r="A67" s="269">
        <v>5222</v>
      </c>
      <c r="B67" s="270">
        <v>424200</v>
      </c>
      <c r="C67" s="271" t="s">
        <v>357</v>
      </c>
      <c r="D67" s="272"/>
    </row>
    <row r="68" spans="1:4">
      <c r="A68" s="269">
        <v>5223</v>
      </c>
      <c r="B68" s="270">
        <v>424300</v>
      </c>
      <c r="C68" s="271" t="s">
        <v>358</v>
      </c>
      <c r="D68" s="272"/>
    </row>
    <row r="69" spans="1:4">
      <c r="A69" s="269">
        <v>5224</v>
      </c>
      <c r="B69" s="270">
        <v>424400</v>
      </c>
      <c r="C69" s="271" t="s">
        <v>282</v>
      </c>
      <c r="D69" s="272"/>
    </row>
    <row r="70" spans="1:4">
      <c r="A70" s="269">
        <v>5225</v>
      </c>
      <c r="B70" s="270">
        <v>424500</v>
      </c>
      <c r="C70" s="271" t="s">
        <v>283</v>
      </c>
      <c r="D70" s="272"/>
    </row>
    <row r="71" spans="1:4">
      <c r="A71" s="269">
        <v>5226</v>
      </c>
      <c r="B71" s="270">
        <v>424600</v>
      </c>
      <c r="C71" s="271" t="s">
        <v>189</v>
      </c>
      <c r="D71" s="272"/>
    </row>
    <row r="72" spans="1:4">
      <c r="A72" s="269">
        <v>5227</v>
      </c>
      <c r="B72" s="270">
        <v>424900</v>
      </c>
      <c r="C72" s="271" t="s">
        <v>190</v>
      </c>
      <c r="D72" s="272"/>
    </row>
    <row r="73" spans="1:4">
      <c r="A73" s="266">
        <v>5228</v>
      </c>
      <c r="B73" s="264">
        <v>425000</v>
      </c>
      <c r="C73" s="267" t="s">
        <v>478</v>
      </c>
      <c r="D73" s="268">
        <f>D74+D75</f>
        <v>0</v>
      </c>
    </row>
    <row r="74" spans="1:4">
      <c r="A74" s="269">
        <v>5229</v>
      </c>
      <c r="B74" s="270">
        <v>425100</v>
      </c>
      <c r="C74" s="271" t="s">
        <v>60</v>
      </c>
      <c r="D74" s="272"/>
    </row>
    <row r="75" spans="1:4">
      <c r="A75" s="269">
        <v>5230</v>
      </c>
      <c r="B75" s="270">
        <v>425200</v>
      </c>
      <c r="C75" s="271" t="s">
        <v>61</v>
      </c>
      <c r="D75" s="272"/>
    </row>
    <row r="76" spans="1:4">
      <c r="A76" s="266">
        <v>5231</v>
      </c>
      <c r="B76" s="264">
        <v>426000</v>
      </c>
      <c r="C76" s="267" t="s">
        <v>479</v>
      </c>
      <c r="D76" s="268">
        <f>SUM(D77:D85)</f>
        <v>0</v>
      </c>
    </row>
    <row r="77" spans="1:4">
      <c r="A77" s="269">
        <v>5232</v>
      </c>
      <c r="B77" s="270">
        <v>426100</v>
      </c>
      <c r="C77" s="271" t="s">
        <v>62</v>
      </c>
      <c r="D77" s="272"/>
    </row>
    <row r="78" spans="1:4">
      <c r="A78" s="269">
        <v>5233</v>
      </c>
      <c r="B78" s="270">
        <v>426200</v>
      </c>
      <c r="C78" s="271" t="s">
        <v>480</v>
      </c>
      <c r="D78" s="272"/>
    </row>
    <row r="79" spans="1:4">
      <c r="A79" s="269">
        <v>5234</v>
      </c>
      <c r="B79" s="270">
        <v>426300</v>
      </c>
      <c r="C79" s="271" t="s">
        <v>63</v>
      </c>
      <c r="D79" s="272"/>
    </row>
    <row r="80" spans="1:4">
      <c r="A80" s="269">
        <v>5235</v>
      </c>
      <c r="B80" s="270">
        <v>426400</v>
      </c>
      <c r="C80" s="271" t="s">
        <v>64</v>
      </c>
      <c r="D80" s="272"/>
    </row>
    <row r="81" spans="1:4">
      <c r="A81" s="269">
        <v>5236</v>
      </c>
      <c r="B81" s="270">
        <v>426500</v>
      </c>
      <c r="C81" s="271" t="s">
        <v>297</v>
      </c>
      <c r="D81" s="272"/>
    </row>
    <row r="82" spans="1:4">
      <c r="A82" s="269">
        <v>5237</v>
      </c>
      <c r="B82" s="270">
        <v>426600</v>
      </c>
      <c r="C82" s="271" t="s">
        <v>298</v>
      </c>
      <c r="D82" s="272"/>
    </row>
    <row r="83" spans="1:4">
      <c r="A83" s="269">
        <v>5238</v>
      </c>
      <c r="B83" s="270">
        <v>426700</v>
      </c>
      <c r="C83" s="271" t="s">
        <v>299</v>
      </c>
      <c r="D83" s="272"/>
    </row>
    <row r="84" spans="1:4">
      <c r="A84" s="269">
        <v>5239</v>
      </c>
      <c r="B84" s="270">
        <v>426800</v>
      </c>
      <c r="C84" s="271" t="s">
        <v>198</v>
      </c>
      <c r="D84" s="272"/>
    </row>
    <row r="85" spans="1:4">
      <c r="A85" s="269">
        <v>5240</v>
      </c>
      <c r="B85" s="270">
        <v>426900</v>
      </c>
      <c r="C85" s="271" t="s">
        <v>300</v>
      </c>
      <c r="D85" s="272"/>
    </row>
    <row r="86" spans="1:4" ht="24">
      <c r="A86" s="266">
        <v>5241</v>
      </c>
      <c r="B86" s="264">
        <v>430000</v>
      </c>
      <c r="C86" s="267" t="s">
        <v>481</v>
      </c>
      <c r="D86" s="268">
        <f>D87+D91+D93+D95+D99</f>
        <v>0</v>
      </c>
    </row>
    <row r="87" spans="1:4">
      <c r="A87" s="266">
        <v>5242</v>
      </c>
      <c r="B87" s="264">
        <v>431000</v>
      </c>
      <c r="C87" s="267" t="s">
        <v>482</v>
      </c>
      <c r="D87" s="268">
        <f>SUM(D88:D90)</f>
        <v>0</v>
      </c>
    </row>
    <row r="88" spans="1:4">
      <c r="A88" s="269">
        <v>5243</v>
      </c>
      <c r="B88" s="270">
        <v>431100</v>
      </c>
      <c r="C88" s="271" t="s">
        <v>483</v>
      </c>
      <c r="D88" s="272"/>
    </row>
    <row r="89" spans="1:4">
      <c r="A89" s="269">
        <v>5244</v>
      </c>
      <c r="B89" s="270">
        <v>431200</v>
      </c>
      <c r="C89" s="271" t="s">
        <v>341</v>
      </c>
      <c r="D89" s="272"/>
    </row>
    <row r="90" spans="1:4">
      <c r="A90" s="269">
        <v>5245</v>
      </c>
      <c r="B90" s="270">
        <v>431300</v>
      </c>
      <c r="C90" s="271" t="s">
        <v>342</v>
      </c>
      <c r="D90" s="272"/>
    </row>
    <row r="91" spans="1:4">
      <c r="A91" s="266">
        <v>5246</v>
      </c>
      <c r="B91" s="264">
        <v>432000</v>
      </c>
      <c r="C91" s="267" t="s">
        <v>484</v>
      </c>
      <c r="D91" s="268">
        <f>D92</f>
        <v>0</v>
      </c>
    </row>
    <row r="92" spans="1:4">
      <c r="A92" s="269">
        <v>5247</v>
      </c>
      <c r="B92" s="270">
        <v>432100</v>
      </c>
      <c r="C92" s="271" t="s">
        <v>410</v>
      </c>
      <c r="D92" s="272"/>
    </row>
    <row r="93" spans="1:4">
      <c r="A93" s="266">
        <v>5248</v>
      </c>
      <c r="B93" s="264">
        <v>433000</v>
      </c>
      <c r="C93" s="267" t="s">
        <v>485</v>
      </c>
      <c r="D93" s="268">
        <f>D94</f>
        <v>0</v>
      </c>
    </row>
    <row r="94" spans="1:4">
      <c r="A94" s="269">
        <v>5249</v>
      </c>
      <c r="B94" s="270">
        <v>433100</v>
      </c>
      <c r="C94" s="271" t="s">
        <v>343</v>
      </c>
      <c r="D94" s="272"/>
    </row>
    <row r="95" spans="1:4">
      <c r="A95" s="266">
        <v>5250</v>
      </c>
      <c r="B95" s="264">
        <v>434000</v>
      </c>
      <c r="C95" s="267" t="s">
        <v>486</v>
      </c>
      <c r="D95" s="268">
        <f>SUM(D96:D98)</f>
        <v>0</v>
      </c>
    </row>
    <row r="96" spans="1:4">
      <c r="A96" s="269">
        <v>5251</v>
      </c>
      <c r="B96" s="270">
        <v>434100</v>
      </c>
      <c r="C96" s="271" t="s">
        <v>344</v>
      </c>
      <c r="D96" s="272"/>
    </row>
    <row r="97" spans="1:4">
      <c r="A97" s="269">
        <v>5252</v>
      </c>
      <c r="B97" s="270">
        <v>434200</v>
      </c>
      <c r="C97" s="271" t="s">
        <v>345</v>
      </c>
      <c r="D97" s="272"/>
    </row>
    <row r="98" spans="1:4">
      <c r="A98" s="269">
        <v>5253</v>
      </c>
      <c r="B98" s="270">
        <v>434300</v>
      </c>
      <c r="C98" s="271" t="s">
        <v>346</v>
      </c>
      <c r="D98" s="272"/>
    </row>
    <row r="99" spans="1:4">
      <c r="A99" s="266">
        <v>5254</v>
      </c>
      <c r="B99" s="264">
        <v>435000</v>
      </c>
      <c r="C99" s="267" t="s">
        <v>487</v>
      </c>
      <c r="D99" s="268">
        <f>D100</f>
        <v>0</v>
      </c>
    </row>
    <row r="100" spans="1:4">
      <c r="A100" s="269">
        <v>5255</v>
      </c>
      <c r="B100" s="270">
        <v>435100</v>
      </c>
      <c r="C100" s="271" t="s">
        <v>347</v>
      </c>
      <c r="D100" s="272"/>
    </row>
    <row r="101" spans="1:4" ht="24">
      <c r="A101" s="266">
        <v>5256</v>
      </c>
      <c r="B101" s="264">
        <v>440000</v>
      </c>
      <c r="C101" s="267" t="s">
        <v>488</v>
      </c>
      <c r="D101" s="268">
        <f>D102+D112+D119+D121</f>
        <v>0</v>
      </c>
    </row>
    <row r="102" spans="1:4">
      <c r="A102" s="266">
        <v>5257</v>
      </c>
      <c r="B102" s="264">
        <v>441000</v>
      </c>
      <c r="C102" s="267" t="s">
        <v>489</v>
      </c>
      <c r="D102" s="268">
        <f>SUM(D103:D111)</f>
        <v>0</v>
      </c>
    </row>
    <row r="103" spans="1:4">
      <c r="A103" s="269">
        <v>5258</v>
      </c>
      <c r="B103" s="270">
        <v>441100</v>
      </c>
      <c r="C103" s="271" t="s">
        <v>160</v>
      </c>
      <c r="D103" s="272"/>
    </row>
    <row r="104" spans="1:4">
      <c r="A104" s="269">
        <v>5259</v>
      </c>
      <c r="B104" s="270">
        <v>441200</v>
      </c>
      <c r="C104" s="271" t="s">
        <v>161</v>
      </c>
      <c r="D104" s="272"/>
    </row>
    <row r="105" spans="1:4">
      <c r="A105" s="269">
        <v>5260</v>
      </c>
      <c r="B105" s="270">
        <v>441300</v>
      </c>
      <c r="C105" s="271" t="s">
        <v>162</v>
      </c>
      <c r="D105" s="272"/>
    </row>
    <row r="106" spans="1:4">
      <c r="A106" s="269">
        <v>5261</v>
      </c>
      <c r="B106" s="270">
        <v>441400</v>
      </c>
      <c r="C106" s="271" t="s">
        <v>163</v>
      </c>
      <c r="D106" s="272"/>
    </row>
    <row r="107" spans="1:4">
      <c r="A107" s="269">
        <v>5262</v>
      </c>
      <c r="B107" s="270">
        <v>441500</v>
      </c>
      <c r="C107" s="271" t="s">
        <v>164</v>
      </c>
      <c r="D107" s="272"/>
    </row>
    <row r="108" spans="1:4">
      <c r="A108" s="269">
        <v>5263</v>
      </c>
      <c r="B108" s="270">
        <v>441600</v>
      </c>
      <c r="C108" s="271" t="s">
        <v>243</v>
      </c>
      <c r="D108" s="272"/>
    </row>
    <row r="109" spans="1:4">
      <c r="A109" s="269">
        <v>5264</v>
      </c>
      <c r="B109" s="270">
        <v>441700</v>
      </c>
      <c r="C109" s="271" t="s">
        <v>95</v>
      </c>
      <c r="D109" s="272"/>
    </row>
    <row r="110" spans="1:4">
      <c r="A110" s="269">
        <v>5265</v>
      </c>
      <c r="B110" s="270">
        <v>441800</v>
      </c>
      <c r="C110" s="271" t="s">
        <v>96</v>
      </c>
      <c r="D110" s="272"/>
    </row>
    <row r="111" spans="1:4">
      <c r="A111" s="269">
        <v>5266</v>
      </c>
      <c r="B111" s="270">
        <v>441900</v>
      </c>
      <c r="C111" s="271" t="s">
        <v>84</v>
      </c>
      <c r="D111" s="272"/>
    </row>
    <row r="112" spans="1:4">
      <c r="A112" s="266">
        <v>5267</v>
      </c>
      <c r="B112" s="264">
        <v>442000</v>
      </c>
      <c r="C112" s="267" t="s">
        <v>490</v>
      </c>
      <c r="D112" s="268">
        <f>SUM(D113:D118)</f>
        <v>0</v>
      </c>
    </row>
    <row r="113" spans="1:4" ht="24">
      <c r="A113" s="269">
        <v>5268</v>
      </c>
      <c r="B113" s="270">
        <v>442100</v>
      </c>
      <c r="C113" s="271" t="s">
        <v>411</v>
      </c>
      <c r="D113" s="272"/>
    </row>
    <row r="114" spans="1:4">
      <c r="A114" s="269">
        <v>5269</v>
      </c>
      <c r="B114" s="270">
        <v>442200</v>
      </c>
      <c r="C114" s="271" t="s">
        <v>97</v>
      </c>
      <c r="D114" s="272"/>
    </row>
    <row r="115" spans="1:4">
      <c r="A115" s="269">
        <v>5270</v>
      </c>
      <c r="B115" s="270">
        <v>442300</v>
      </c>
      <c r="C115" s="271" t="s">
        <v>98</v>
      </c>
      <c r="D115" s="272"/>
    </row>
    <row r="116" spans="1:4">
      <c r="A116" s="269">
        <v>5271</v>
      </c>
      <c r="B116" s="270">
        <v>442400</v>
      </c>
      <c r="C116" s="271" t="s">
        <v>99</v>
      </c>
      <c r="D116" s="272"/>
    </row>
    <row r="117" spans="1:4">
      <c r="A117" s="269">
        <v>5272</v>
      </c>
      <c r="B117" s="270">
        <v>442500</v>
      </c>
      <c r="C117" s="271" t="s">
        <v>245</v>
      </c>
      <c r="D117" s="272"/>
    </row>
    <row r="118" spans="1:4">
      <c r="A118" s="269">
        <v>5273</v>
      </c>
      <c r="B118" s="270">
        <v>442600</v>
      </c>
      <c r="C118" s="271" t="s">
        <v>246</v>
      </c>
      <c r="D118" s="272"/>
    </row>
    <row r="119" spans="1:4">
      <c r="A119" s="266">
        <v>5274</v>
      </c>
      <c r="B119" s="264">
        <v>443000</v>
      </c>
      <c r="C119" s="267" t="s">
        <v>491</v>
      </c>
      <c r="D119" s="268">
        <f>D120</f>
        <v>0</v>
      </c>
    </row>
    <row r="120" spans="1:4">
      <c r="A120" s="269">
        <v>5275</v>
      </c>
      <c r="B120" s="270">
        <v>443100</v>
      </c>
      <c r="C120" s="271" t="s">
        <v>348</v>
      </c>
      <c r="D120" s="272"/>
    </row>
    <row r="121" spans="1:4">
      <c r="A121" s="266">
        <v>5276</v>
      </c>
      <c r="B121" s="264">
        <v>444000</v>
      </c>
      <c r="C121" s="267" t="s">
        <v>492</v>
      </c>
      <c r="D121" s="268">
        <f>SUM(D122:D124)</f>
        <v>0</v>
      </c>
    </row>
    <row r="122" spans="1:4">
      <c r="A122" s="269">
        <v>5277</v>
      </c>
      <c r="B122" s="270">
        <v>444100</v>
      </c>
      <c r="C122" s="271" t="s">
        <v>364</v>
      </c>
      <c r="D122" s="272"/>
    </row>
    <row r="123" spans="1:4">
      <c r="A123" s="269">
        <v>5278</v>
      </c>
      <c r="B123" s="270">
        <v>444200</v>
      </c>
      <c r="C123" s="271" t="s">
        <v>365</v>
      </c>
      <c r="D123" s="272"/>
    </row>
    <row r="124" spans="1:4">
      <c r="A124" s="269">
        <v>5279</v>
      </c>
      <c r="B124" s="270">
        <v>444300</v>
      </c>
      <c r="C124" s="271" t="s">
        <v>412</v>
      </c>
      <c r="D124" s="272"/>
    </row>
    <row r="125" spans="1:4">
      <c r="A125" s="266">
        <v>5280</v>
      </c>
      <c r="B125" s="264">
        <v>450000</v>
      </c>
      <c r="C125" s="267" t="s">
        <v>493</v>
      </c>
      <c r="D125" s="268">
        <f>D126+D129+D132+D135</f>
        <v>0</v>
      </c>
    </row>
    <row r="126" spans="1:4" ht="24">
      <c r="A126" s="266">
        <v>5281</v>
      </c>
      <c r="B126" s="264">
        <v>451000</v>
      </c>
      <c r="C126" s="267" t="s">
        <v>494</v>
      </c>
      <c r="D126" s="268">
        <f>D127+D128</f>
        <v>0</v>
      </c>
    </row>
    <row r="127" spans="1:4">
      <c r="A127" s="269">
        <v>5282</v>
      </c>
      <c r="B127" s="270">
        <v>451100</v>
      </c>
      <c r="C127" s="271" t="s">
        <v>176</v>
      </c>
      <c r="D127" s="272"/>
    </row>
    <row r="128" spans="1:4" ht="24">
      <c r="A128" s="269">
        <v>5283</v>
      </c>
      <c r="B128" s="270">
        <v>451200</v>
      </c>
      <c r="C128" s="271" t="s">
        <v>177</v>
      </c>
      <c r="D128" s="272"/>
    </row>
    <row r="129" spans="1:4" ht="15" customHeight="1">
      <c r="A129" s="266">
        <v>5284</v>
      </c>
      <c r="B129" s="264">
        <v>452000</v>
      </c>
      <c r="C129" s="267" t="s">
        <v>495</v>
      </c>
      <c r="D129" s="268">
        <f>D130+D131</f>
        <v>0</v>
      </c>
    </row>
    <row r="130" spans="1:4">
      <c r="A130" s="269">
        <v>5285</v>
      </c>
      <c r="B130" s="270">
        <v>452100</v>
      </c>
      <c r="C130" s="271" t="s">
        <v>178</v>
      </c>
      <c r="D130" s="272"/>
    </row>
    <row r="131" spans="1:4">
      <c r="A131" s="269">
        <v>5286</v>
      </c>
      <c r="B131" s="270">
        <v>452200</v>
      </c>
      <c r="C131" s="271" t="s">
        <v>179</v>
      </c>
      <c r="D131" s="272"/>
    </row>
    <row r="132" spans="1:4">
      <c r="A132" s="266">
        <v>5287</v>
      </c>
      <c r="B132" s="264">
        <v>453000</v>
      </c>
      <c r="C132" s="267" t="s">
        <v>496</v>
      </c>
      <c r="D132" s="268">
        <f>D133+D134</f>
        <v>0</v>
      </c>
    </row>
    <row r="133" spans="1:4">
      <c r="A133" s="269">
        <v>5288</v>
      </c>
      <c r="B133" s="270">
        <v>453100</v>
      </c>
      <c r="C133" s="271" t="s">
        <v>180</v>
      </c>
      <c r="D133" s="272"/>
    </row>
    <row r="134" spans="1:4">
      <c r="A134" s="269">
        <v>5289</v>
      </c>
      <c r="B134" s="270">
        <v>453200</v>
      </c>
      <c r="C134" s="271" t="s">
        <v>181</v>
      </c>
      <c r="D134" s="272"/>
    </row>
    <row r="135" spans="1:4">
      <c r="A135" s="266">
        <v>5290</v>
      </c>
      <c r="B135" s="264">
        <v>454000</v>
      </c>
      <c r="C135" s="267" t="s">
        <v>497</v>
      </c>
      <c r="D135" s="268">
        <f>D136+D137</f>
        <v>0</v>
      </c>
    </row>
    <row r="136" spans="1:4">
      <c r="A136" s="269">
        <v>5291</v>
      </c>
      <c r="B136" s="270">
        <v>454100</v>
      </c>
      <c r="C136" s="271" t="s">
        <v>182</v>
      </c>
      <c r="D136" s="272"/>
    </row>
    <row r="137" spans="1:4">
      <c r="A137" s="269">
        <v>5292</v>
      </c>
      <c r="B137" s="270">
        <v>454200</v>
      </c>
      <c r="C137" s="271" t="s">
        <v>183</v>
      </c>
      <c r="D137" s="272"/>
    </row>
    <row r="138" spans="1:4">
      <c r="A138" s="266">
        <v>5293</v>
      </c>
      <c r="B138" s="264">
        <v>460000</v>
      </c>
      <c r="C138" s="267" t="s">
        <v>498</v>
      </c>
      <c r="D138" s="268">
        <f>D139+D142+D145+D148+D151</f>
        <v>0</v>
      </c>
    </row>
    <row r="139" spans="1:4">
      <c r="A139" s="266">
        <v>5294</v>
      </c>
      <c r="B139" s="264">
        <v>461000</v>
      </c>
      <c r="C139" s="267" t="s">
        <v>499</v>
      </c>
      <c r="D139" s="268">
        <f>D140+D141</f>
        <v>0</v>
      </c>
    </row>
    <row r="140" spans="1:4">
      <c r="A140" s="269">
        <v>5295</v>
      </c>
      <c r="B140" s="270">
        <v>461100</v>
      </c>
      <c r="C140" s="271" t="s">
        <v>184</v>
      </c>
      <c r="D140" s="272"/>
    </row>
    <row r="141" spans="1:4">
      <c r="A141" s="269">
        <v>5296</v>
      </c>
      <c r="B141" s="270">
        <v>461200</v>
      </c>
      <c r="C141" s="271" t="s">
        <v>185</v>
      </c>
      <c r="D141" s="272"/>
    </row>
    <row r="142" spans="1:4">
      <c r="A142" s="266">
        <v>5297</v>
      </c>
      <c r="B142" s="264">
        <v>462000</v>
      </c>
      <c r="C142" s="267" t="s">
        <v>500</v>
      </c>
      <c r="D142" s="268">
        <f>D143+D144</f>
        <v>0</v>
      </c>
    </row>
    <row r="143" spans="1:4">
      <c r="A143" s="269">
        <v>5298</v>
      </c>
      <c r="B143" s="270">
        <v>462100</v>
      </c>
      <c r="C143" s="271" t="s">
        <v>349</v>
      </c>
      <c r="D143" s="272"/>
    </row>
    <row r="144" spans="1:4">
      <c r="A144" s="269">
        <v>5299</v>
      </c>
      <c r="B144" s="270">
        <v>462200</v>
      </c>
      <c r="C144" s="271" t="s">
        <v>269</v>
      </c>
      <c r="D144" s="272"/>
    </row>
    <row r="145" spans="1:4">
      <c r="A145" s="266">
        <v>5300</v>
      </c>
      <c r="B145" s="264">
        <v>463000</v>
      </c>
      <c r="C145" s="267" t="s">
        <v>501</v>
      </c>
      <c r="D145" s="268">
        <f>D146+D147</f>
        <v>0</v>
      </c>
    </row>
    <row r="146" spans="1:4">
      <c r="A146" s="269">
        <v>5301</v>
      </c>
      <c r="B146" s="270">
        <v>463100</v>
      </c>
      <c r="C146" s="271" t="s">
        <v>149</v>
      </c>
      <c r="D146" s="272"/>
    </row>
    <row r="147" spans="1:4">
      <c r="A147" s="269">
        <v>5302</v>
      </c>
      <c r="B147" s="270">
        <v>463200</v>
      </c>
      <c r="C147" s="271" t="s">
        <v>244</v>
      </c>
      <c r="D147" s="272"/>
    </row>
    <row r="148" spans="1:4" ht="24">
      <c r="A148" s="266">
        <v>5303</v>
      </c>
      <c r="B148" s="264">
        <v>464000</v>
      </c>
      <c r="C148" s="267" t="s">
        <v>502</v>
      </c>
      <c r="D148" s="268">
        <f>D149+D150</f>
        <v>0</v>
      </c>
    </row>
    <row r="149" spans="1:4">
      <c r="A149" s="269">
        <v>5304</v>
      </c>
      <c r="B149" s="270">
        <v>464100</v>
      </c>
      <c r="C149" s="271" t="s">
        <v>45</v>
      </c>
      <c r="D149" s="272"/>
    </row>
    <row r="150" spans="1:4">
      <c r="A150" s="269">
        <v>5305</v>
      </c>
      <c r="B150" s="270">
        <v>464200</v>
      </c>
      <c r="C150" s="271" t="s">
        <v>46</v>
      </c>
      <c r="D150" s="272"/>
    </row>
    <row r="151" spans="1:4">
      <c r="A151" s="266">
        <v>5306</v>
      </c>
      <c r="B151" s="264">
        <v>465000</v>
      </c>
      <c r="C151" s="267" t="s">
        <v>503</v>
      </c>
      <c r="D151" s="268">
        <f>D152+D153</f>
        <v>0</v>
      </c>
    </row>
    <row r="152" spans="1:4">
      <c r="A152" s="269">
        <v>5307</v>
      </c>
      <c r="B152" s="270">
        <v>465100</v>
      </c>
      <c r="C152" s="271" t="s">
        <v>47</v>
      </c>
      <c r="D152" s="272"/>
    </row>
    <row r="153" spans="1:4">
      <c r="A153" s="269">
        <v>5308</v>
      </c>
      <c r="B153" s="270">
        <v>465200</v>
      </c>
      <c r="C153" s="271" t="s">
        <v>48</v>
      </c>
      <c r="D153" s="272"/>
    </row>
    <row r="154" spans="1:4">
      <c r="A154" s="266">
        <v>5309</v>
      </c>
      <c r="B154" s="264">
        <v>470000</v>
      </c>
      <c r="C154" s="267" t="s">
        <v>504</v>
      </c>
      <c r="D154" s="268">
        <f>D155+D159</f>
        <v>0</v>
      </c>
    </row>
    <row r="155" spans="1:4" ht="24">
      <c r="A155" s="266">
        <v>5310</v>
      </c>
      <c r="B155" s="264">
        <v>471000</v>
      </c>
      <c r="C155" s="267" t="s">
        <v>505</v>
      </c>
      <c r="D155" s="268">
        <f>SUM(D156:D158)</f>
        <v>0</v>
      </c>
    </row>
    <row r="156" spans="1:4">
      <c r="A156" s="269">
        <v>5311</v>
      </c>
      <c r="B156" s="270">
        <v>471100</v>
      </c>
      <c r="C156" s="271" t="s">
        <v>108</v>
      </c>
      <c r="D156" s="272"/>
    </row>
    <row r="157" spans="1:4" ht="24">
      <c r="A157" s="269">
        <v>5312</v>
      </c>
      <c r="B157" s="270">
        <v>471200</v>
      </c>
      <c r="C157" s="271" t="s">
        <v>57</v>
      </c>
      <c r="D157" s="272"/>
    </row>
    <row r="158" spans="1:4" ht="24">
      <c r="A158" s="269">
        <v>5313</v>
      </c>
      <c r="B158" s="270">
        <v>471900</v>
      </c>
      <c r="C158" s="271" t="s">
        <v>58</v>
      </c>
      <c r="D158" s="272"/>
    </row>
    <row r="159" spans="1:4">
      <c r="A159" s="266">
        <v>5314</v>
      </c>
      <c r="B159" s="264">
        <v>472000</v>
      </c>
      <c r="C159" s="267" t="s">
        <v>506</v>
      </c>
      <c r="D159" s="268">
        <f>SUM(D160:D168)</f>
        <v>0</v>
      </c>
    </row>
    <row r="160" spans="1:4">
      <c r="A160" s="269">
        <v>5315</v>
      </c>
      <c r="B160" s="270">
        <v>472100</v>
      </c>
      <c r="C160" s="271" t="s">
        <v>59</v>
      </c>
      <c r="D160" s="272"/>
    </row>
    <row r="161" spans="1:4">
      <c r="A161" s="269">
        <v>5316</v>
      </c>
      <c r="B161" s="270">
        <v>472200</v>
      </c>
      <c r="C161" s="271" t="s">
        <v>507</v>
      </c>
      <c r="D161" s="272"/>
    </row>
    <row r="162" spans="1:4">
      <c r="A162" s="269">
        <v>5317</v>
      </c>
      <c r="B162" s="270">
        <v>472300</v>
      </c>
      <c r="C162" s="271" t="s">
        <v>508</v>
      </c>
      <c r="D162" s="272"/>
    </row>
    <row r="163" spans="1:4">
      <c r="A163" s="269">
        <v>5318</v>
      </c>
      <c r="B163" s="270">
        <v>472400</v>
      </c>
      <c r="C163" s="271" t="s">
        <v>509</v>
      </c>
      <c r="D163" s="272"/>
    </row>
    <row r="164" spans="1:4">
      <c r="A164" s="269">
        <v>5319</v>
      </c>
      <c r="B164" s="270">
        <v>472500</v>
      </c>
      <c r="C164" s="271" t="s">
        <v>28</v>
      </c>
      <c r="D164" s="272"/>
    </row>
    <row r="165" spans="1:4">
      <c r="A165" s="269">
        <v>5320</v>
      </c>
      <c r="B165" s="270">
        <v>472600</v>
      </c>
      <c r="C165" s="271" t="s">
        <v>29</v>
      </c>
      <c r="D165" s="272"/>
    </row>
    <row r="166" spans="1:4">
      <c r="A166" s="269">
        <v>5321</v>
      </c>
      <c r="B166" s="270">
        <v>472700</v>
      </c>
      <c r="C166" s="271" t="s">
        <v>510</v>
      </c>
      <c r="D166" s="272"/>
    </row>
    <row r="167" spans="1:4">
      <c r="A167" s="269">
        <v>5322</v>
      </c>
      <c r="B167" s="270">
        <v>472800</v>
      </c>
      <c r="C167" s="271" t="s">
        <v>511</v>
      </c>
      <c r="D167" s="272"/>
    </row>
    <row r="168" spans="1:4">
      <c r="A168" s="269">
        <v>5323</v>
      </c>
      <c r="B168" s="270">
        <v>472900</v>
      </c>
      <c r="C168" s="271" t="s">
        <v>374</v>
      </c>
      <c r="D168" s="272"/>
    </row>
    <row r="169" spans="1:4">
      <c r="A169" s="266">
        <v>5324</v>
      </c>
      <c r="B169" s="264">
        <v>480000</v>
      </c>
      <c r="C169" s="267" t="s">
        <v>512</v>
      </c>
      <c r="D169" s="268">
        <f>D170+D173+D177+D179+D182+D184</f>
        <v>0</v>
      </c>
    </row>
    <row r="170" spans="1:4">
      <c r="A170" s="266">
        <v>5325</v>
      </c>
      <c r="B170" s="264">
        <v>481000</v>
      </c>
      <c r="C170" s="267" t="s">
        <v>513</v>
      </c>
      <c r="D170" s="268">
        <f>D171+D172</f>
        <v>0</v>
      </c>
    </row>
    <row r="171" spans="1:4">
      <c r="A171" s="269">
        <v>5326</v>
      </c>
      <c r="B171" s="270">
        <v>481100</v>
      </c>
      <c r="C171" s="271" t="s">
        <v>186</v>
      </c>
      <c r="D171" s="272"/>
    </row>
    <row r="172" spans="1:4">
      <c r="A172" s="269">
        <v>5327</v>
      </c>
      <c r="B172" s="270">
        <v>481900</v>
      </c>
      <c r="C172" s="271" t="s">
        <v>187</v>
      </c>
      <c r="D172" s="272"/>
    </row>
    <row r="173" spans="1:4">
      <c r="A173" s="266">
        <v>5328</v>
      </c>
      <c r="B173" s="264">
        <v>482000</v>
      </c>
      <c r="C173" s="267" t="s">
        <v>994</v>
      </c>
      <c r="D173" s="268">
        <f>SUM(D174:D176)</f>
        <v>0</v>
      </c>
    </row>
    <row r="174" spans="1:4">
      <c r="A174" s="269">
        <v>5329</v>
      </c>
      <c r="B174" s="270">
        <v>482100</v>
      </c>
      <c r="C174" s="271" t="s">
        <v>94</v>
      </c>
      <c r="D174" s="272"/>
    </row>
    <row r="175" spans="1:4">
      <c r="A175" s="269">
        <v>5330</v>
      </c>
      <c r="B175" s="270">
        <v>482200</v>
      </c>
      <c r="C175" s="271" t="s">
        <v>49</v>
      </c>
      <c r="D175" s="272"/>
    </row>
    <row r="176" spans="1:4">
      <c r="A176" s="269">
        <v>5331</v>
      </c>
      <c r="B176" s="270">
        <v>482300</v>
      </c>
      <c r="C176" s="271" t="s">
        <v>995</v>
      </c>
      <c r="D176" s="272"/>
    </row>
    <row r="177" spans="1:4">
      <c r="A177" s="266">
        <v>5332</v>
      </c>
      <c r="B177" s="264">
        <v>483000</v>
      </c>
      <c r="C177" s="267" t="s">
        <v>514</v>
      </c>
      <c r="D177" s="268">
        <f>D178</f>
        <v>0</v>
      </c>
    </row>
    <row r="178" spans="1:4">
      <c r="A178" s="269">
        <v>5333</v>
      </c>
      <c r="B178" s="270">
        <v>483100</v>
      </c>
      <c r="C178" s="271" t="s">
        <v>0</v>
      </c>
      <c r="D178" s="272"/>
    </row>
    <row r="179" spans="1:4" ht="25.5" customHeight="1">
      <c r="A179" s="266">
        <v>5334</v>
      </c>
      <c r="B179" s="264">
        <v>484000</v>
      </c>
      <c r="C179" s="267" t="s">
        <v>515</v>
      </c>
      <c r="D179" s="268">
        <f>D180+D181</f>
        <v>0</v>
      </c>
    </row>
    <row r="180" spans="1:4">
      <c r="A180" s="269">
        <v>5335</v>
      </c>
      <c r="B180" s="270">
        <v>484100</v>
      </c>
      <c r="C180" s="271" t="s">
        <v>328</v>
      </c>
      <c r="D180" s="272"/>
    </row>
    <row r="181" spans="1:4">
      <c r="A181" s="269">
        <v>5336</v>
      </c>
      <c r="B181" s="270">
        <v>484200</v>
      </c>
      <c r="C181" s="271" t="s">
        <v>260</v>
      </c>
      <c r="D181" s="272"/>
    </row>
    <row r="182" spans="1:4" ht="24">
      <c r="A182" s="266">
        <v>5337</v>
      </c>
      <c r="B182" s="264">
        <v>485000</v>
      </c>
      <c r="C182" s="267" t="s">
        <v>516</v>
      </c>
      <c r="D182" s="268">
        <f>D183</f>
        <v>0</v>
      </c>
    </row>
    <row r="183" spans="1:4">
      <c r="A183" s="269">
        <v>5338</v>
      </c>
      <c r="B183" s="270">
        <v>485100</v>
      </c>
      <c r="C183" s="271" t="s">
        <v>517</v>
      </c>
      <c r="D183" s="272"/>
    </row>
    <row r="184" spans="1:4" ht="24">
      <c r="A184" s="266">
        <v>5339</v>
      </c>
      <c r="B184" s="264">
        <v>489000</v>
      </c>
      <c r="C184" s="267" t="s">
        <v>518</v>
      </c>
      <c r="D184" s="268">
        <f>D185</f>
        <v>0</v>
      </c>
    </row>
    <row r="185" spans="1:4" ht="24">
      <c r="A185" s="269">
        <v>5340</v>
      </c>
      <c r="B185" s="270">
        <v>489100</v>
      </c>
      <c r="C185" s="271" t="s">
        <v>329</v>
      </c>
      <c r="D185" s="272"/>
    </row>
    <row r="186" spans="1:4">
      <c r="A186" s="266">
        <v>5341</v>
      </c>
      <c r="B186" s="264">
        <v>500000</v>
      </c>
      <c r="C186" s="267" t="s">
        <v>519</v>
      </c>
      <c r="D186" s="268">
        <f>D187+D209+D218+D221+D229</f>
        <v>0</v>
      </c>
    </row>
    <row r="187" spans="1:4">
      <c r="A187" s="266">
        <v>5342</v>
      </c>
      <c r="B187" s="264">
        <v>510000</v>
      </c>
      <c r="C187" s="267" t="s">
        <v>520</v>
      </c>
      <c r="D187" s="268">
        <f>D188+D193+D203+D205+D207</f>
        <v>0</v>
      </c>
    </row>
    <row r="188" spans="1:4">
      <c r="A188" s="266">
        <v>5343</v>
      </c>
      <c r="B188" s="264">
        <v>511000</v>
      </c>
      <c r="C188" s="267" t="s">
        <v>521</v>
      </c>
      <c r="D188" s="268">
        <f>SUM(D189:D192)</f>
        <v>0</v>
      </c>
    </row>
    <row r="189" spans="1:4">
      <c r="A189" s="269">
        <v>5344</v>
      </c>
      <c r="B189" s="270">
        <v>511100</v>
      </c>
      <c r="C189" s="271" t="s">
        <v>318</v>
      </c>
      <c r="D189" s="272"/>
    </row>
    <row r="190" spans="1:4">
      <c r="A190" s="269">
        <v>5345</v>
      </c>
      <c r="B190" s="270">
        <v>511200</v>
      </c>
      <c r="C190" s="271" t="s">
        <v>319</v>
      </c>
      <c r="D190" s="272"/>
    </row>
    <row r="191" spans="1:4">
      <c r="A191" s="269">
        <v>5346</v>
      </c>
      <c r="B191" s="270">
        <v>511300</v>
      </c>
      <c r="C191" s="271" t="s">
        <v>320</v>
      </c>
      <c r="D191" s="272"/>
    </row>
    <row r="192" spans="1:4">
      <c r="A192" s="269">
        <v>5347</v>
      </c>
      <c r="B192" s="270">
        <v>511400</v>
      </c>
      <c r="C192" s="271" t="s">
        <v>321</v>
      </c>
      <c r="D192" s="272"/>
    </row>
    <row r="193" spans="1:4">
      <c r="A193" s="266">
        <v>5348</v>
      </c>
      <c r="B193" s="264">
        <v>512000</v>
      </c>
      <c r="C193" s="267" t="s">
        <v>522</v>
      </c>
      <c r="D193" s="268">
        <f>SUM(D194:D202)</f>
        <v>0</v>
      </c>
    </row>
    <row r="194" spans="1:4">
      <c r="A194" s="269">
        <v>5349</v>
      </c>
      <c r="B194" s="270">
        <v>512100</v>
      </c>
      <c r="C194" s="271" t="s">
        <v>322</v>
      </c>
      <c r="D194" s="272"/>
    </row>
    <row r="195" spans="1:4">
      <c r="A195" s="269">
        <v>5350</v>
      </c>
      <c r="B195" s="270">
        <v>512200</v>
      </c>
      <c r="C195" s="271" t="s">
        <v>91</v>
      </c>
      <c r="D195" s="272"/>
    </row>
    <row r="196" spans="1:4">
      <c r="A196" s="269">
        <v>5351</v>
      </c>
      <c r="B196" s="270">
        <v>512300</v>
      </c>
      <c r="C196" s="271" t="s">
        <v>92</v>
      </c>
      <c r="D196" s="272"/>
    </row>
    <row r="197" spans="1:4">
      <c r="A197" s="269">
        <v>5352</v>
      </c>
      <c r="B197" s="270">
        <v>512400</v>
      </c>
      <c r="C197" s="271" t="s">
        <v>169</v>
      </c>
      <c r="D197" s="272"/>
    </row>
    <row r="198" spans="1:4">
      <c r="A198" s="269">
        <v>5353</v>
      </c>
      <c r="B198" s="270">
        <v>512500</v>
      </c>
      <c r="C198" s="271" t="s">
        <v>93</v>
      </c>
      <c r="D198" s="272"/>
    </row>
    <row r="199" spans="1:4">
      <c r="A199" s="269">
        <v>5354</v>
      </c>
      <c r="B199" s="270">
        <v>512600</v>
      </c>
      <c r="C199" s="271" t="s">
        <v>413</v>
      </c>
      <c r="D199" s="272"/>
    </row>
    <row r="200" spans="1:4">
      <c r="A200" s="269">
        <v>5355</v>
      </c>
      <c r="B200" s="270">
        <v>512700</v>
      </c>
      <c r="C200" s="271" t="s">
        <v>67</v>
      </c>
      <c r="D200" s="272"/>
    </row>
    <row r="201" spans="1:4">
      <c r="A201" s="269">
        <v>5356</v>
      </c>
      <c r="B201" s="270">
        <v>512800</v>
      </c>
      <c r="C201" s="271" t="s">
        <v>68</v>
      </c>
      <c r="D201" s="272"/>
    </row>
    <row r="202" spans="1:4">
      <c r="A202" s="269">
        <v>5357</v>
      </c>
      <c r="B202" s="270">
        <v>512900</v>
      </c>
      <c r="C202" s="271" t="s">
        <v>323</v>
      </c>
      <c r="D202" s="272"/>
    </row>
    <row r="203" spans="1:4">
      <c r="A203" s="266">
        <v>5358</v>
      </c>
      <c r="B203" s="264">
        <v>513000</v>
      </c>
      <c r="C203" s="267" t="s">
        <v>523</v>
      </c>
      <c r="D203" s="268">
        <f>D204</f>
        <v>0</v>
      </c>
    </row>
    <row r="204" spans="1:4">
      <c r="A204" s="269">
        <v>5359</v>
      </c>
      <c r="B204" s="270">
        <v>513100</v>
      </c>
      <c r="C204" s="271" t="s">
        <v>330</v>
      </c>
      <c r="D204" s="272"/>
    </row>
    <row r="205" spans="1:4">
      <c r="A205" s="266">
        <v>5360</v>
      </c>
      <c r="B205" s="264">
        <v>514000</v>
      </c>
      <c r="C205" s="267" t="s">
        <v>524</v>
      </c>
      <c r="D205" s="268">
        <f>D206</f>
        <v>0</v>
      </c>
    </row>
    <row r="206" spans="1:4">
      <c r="A206" s="269">
        <v>5361</v>
      </c>
      <c r="B206" s="270">
        <v>514100</v>
      </c>
      <c r="C206" s="271" t="s">
        <v>324</v>
      </c>
      <c r="D206" s="272"/>
    </row>
    <row r="207" spans="1:4">
      <c r="A207" s="266">
        <v>5362</v>
      </c>
      <c r="B207" s="264">
        <v>515000</v>
      </c>
      <c r="C207" s="267" t="s">
        <v>525</v>
      </c>
      <c r="D207" s="268">
        <f>D208</f>
        <v>0</v>
      </c>
    </row>
    <row r="208" spans="1:4">
      <c r="A208" s="269">
        <v>5363</v>
      </c>
      <c r="B208" s="270">
        <v>515100</v>
      </c>
      <c r="C208" s="271" t="s">
        <v>267</v>
      </c>
      <c r="D208" s="272"/>
    </row>
    <row r="209" spans="1:4">
      <c r="A209" s="266">
        <v>5364</v>
      </c>
      <c r="B209" s="264">
        <v>520000</v>
      </c>
      <c r="C209" s="267" t="s">
        <v>526</v>
      </c>
      <c r="D209" s="268">
        <f>D210+D212+D216</f>
        <v>0</v>
      </c>
    </row>
    <row r="210" spans="1:4">
      <c r="A210" s="266">
        <v>5365</v>
      </c>
      <c r="B210" s="264">
        <v>521000</v>
      </c>
      <c r="C210" s="267" t="s">
        <v>527</v>
      </c>
      <c r="D210" s="268">
        <f>D211</f>
        <v>0</v>
      </c>
    </row>
    <row r="211" spans="1:4">
      <c r="A211" s="269">
        <v>5366</v>
      </c>
      <c r="B211" s="270">
        <v>521100</v>
      </c>
      <c r="C211" s="271" t="s">
        <v>158</v>
      </c>
      <c r="D211" s="272"/>
    </row>
    <row r="212" spans="1:4">
      <c r="A212" s="266">
        <v>5367</v>
      </c>
      <c r="B212" s="264">
        <v>522000</v>
      </c>
      <c r="C212" s="267" t="s">
        <v>528</v>
      </c>
      <c r="D212" s="268">
        <f>SUM(D213:D215)</f>
        <v>0</v>
      </c>
    </row>
    <row r="213" spans="1:4">
      <c r="A213" s="269">
        <v>5368</v>
      </c>
      <c r="B213" s="270">
        <v>522100</v>
      </c>
      <c r="C213" s="271" t="s">
        <v>314</v>
      </c>
      <c r="D213" s="272"/>
    </row>
    <row r="214" spans="1:4">
      <c r="A214" s="269">
        <v>5369</v>
      </c>
      <c r="B214" s="270">
        <v>522200</v>
      </c>
      <c r="C214" s="271" t="s">
        <v>152</v>
      </c>
      <c r="D214" s="272"/>
    </row>
    <row r="215" spans="1:4">
      <c r="A215" s="269">
        <v>5370</v>
      </c>
      <c r="B215" s="270">
        <v>522300</v>
      </c>
      <c r="C215" s="271" t="s">
        <v>153</v>
      </c>
      <c r="D215" s="272"/>
    </row>
    <row r="216" spans="1:4">
      <c r="A216" s="266">
        <v>5371</v>
      </c>
      <c r="B216" s="264">
        <v>523000</v>
      </c>
      <c r="C216" s="267" t="s">
        <v>529</v>
      </c>
      <c r="D216" s="268">
        <f>D217</f>
        <v>0</v>
      </c>
    </row>
    <row r="217" spans="1:4">
      <c r="A217" s="269">
        <v>5372</v>
      </c>
      <c r="B217" s="270">
        <v>523100</v>
      </c>
      <c r="C217" s="271" t="s">
        <v>154</v>
      </c>
      <c r="D217" s="272"/>
    </row>
    <row r="218" spans="1:4">
      <c r="A218" s="266">
        <v>5373</v>
      </c>
      <c r="B218" s="264">
        <v>530000</v>
      </c>
      <c r="C218" s="267" t="s">
        <v>530</v>
      </c>
      <c r="D218" s="268">
        <f>D219</f>
        <v>0</v>
      </c>
    </row>
    <row r="219" spans="1:4">
      <c r="A219" s="266">
        <v>5374</v>
      </c>
      <c r="B219" s="264">
        <v>531000</v>
      </c>
      <c r="C219" s="267" t="s">
        <v>531</v>
      </c>
      <c r="D219" s="268">
        <f>D220</f>
        <v>0</v>
      </c>
    </row>
    <row r="220" spans="1:4">
      <c r="A220" s="269">
        <v>5375</v>
      </c>
      <c r="B220" s="270">
        <v>531100</v>
      </c>
      <c r="C220" s="271" t="s">
        <v>242</v>
      </c>
      <c r="D220" s="272"/>
    </row>
    <row r="221" spans="1:4">
      <c r="A221" s="266">
        <v>5376</v>
      </c>
      <c r="B221" s="264">
        <v>540000</v>
      </c>
      <c r="C221" s="267" t="s">
        <v>532</v>
      </c>
      <c r="D221" s="268">
        <f>D222+D224+D226</f>
        <v>0</v>
      </c>
    </row>
    <row r="222" spans="1:4">
      <c r="A222" s="266">
        <v>5377</v>
      </c>
      <c r="B222" s="264">
        <v>541000</v>
      </c>
      <c r="C222" s="267" t="s">
        <v>533</v>
      </c>
      <c r="D222" s="268">
        <f>D223</f>
        <v>0</v>
      </c>
    </row>
    <row r="223" spans="1:4">
      <c r="A223" s="269">
        <v>5378</v>
      </c>
      <c r="B223" s="270">
        <v>541100</v>
      </c>
      <c r="C223" s="271" t="s">
        <v>191</v>
      </c>
      <c r="D223" s="272"/>
    </row>
    <row r="224" spans="1:4">
      <c r="A224" s="266">
        <v>5379</v>
      </c>
      <c r="B224" s="264">
        <v>542000</v>
      </c>
      <c r="C224" s="267" t="s">
        <v>534</v>
      </c>
      <c r="D224" s="268">
        <f>D225</f>
        <v>0</v>
      </c>
    </row>
    <row r="225" spans="1:4">
      <c r="A225" s="269">
        <v>5380</v>
      </c>
      <c r="B225" s="270">
        <v>542100</v>
      </c>
      <c r="C225" s="271" t="s">
        <v>155</v>
      </c>
      <c r="D225" s="272"/>
    </row>
    <row r="226" spans="1:4">
      <c r="A226" s="266">
        <v>5381</v>
      </c>
      <c r="B226" s="264">
        <v>543000</v>
      </c>
      <c r="C226" s="267" t="s">
        <v>535</v>
      </c>
      <c r="D226" s="268">
        <f>D227+D228</f>
        <v>0</v>
      </c>
    </row>
    <row r="227" spans="1:4">
      <c r="A227" s="269">
        <v>5382</v>
      </c>
      <c r="B227" s="270">
        <v>543100</v>
      </c>
      <c r="C227" s="271" t="s">
        <v>156</v>
      </c>
      <c r="D227" s="272"/>
    </row>
    <row r="228" spans="1:4">
      <c r="A228" s="269">
        <v>5383</v>
      </c>
      <c r="B228" s="270">
        <v>543200</v>
      </c>
      <c r="C228" s="271" t="s">
        <v>157</v>
      </c>
      <c r="D228" s="272"/>
    </row>
    <row r="229" spans="1:4" ht="24">
      <c r="A229" s="266">
        <v>5384</v>
      </c>
      <c r="B229" s="264">
        <v>550000</v>
      </c>
      <c r="C229" s="267" t="s">
        <v>536</v>
      </c>
      <c r="D229" s="268">
        <f>D230</f>
        <v>0</v>
      </c>
    </row>
    <row r="230" spans="1:4" ht="24">
      <c r="A230" s="266">
        <v>5385</v>
      </c>
      <c r="B230" s="264">
        <v>551000</v>
      </c>
      <c r="C230" s="267" t="s">
        <v>537</v>
      </c>
      <c r="D230" s="268">
        <f>D231</f>
        <v>0</v>
      </c>
    </row>
    <row r="231" spans="1:4" ht="24">
      <c r="A231" s="269">
        <v>5386</v>
      </c>
      <c r="B231" s="270">
        <v>551100</v>
      </c>
      <c r="C231" s="271" t="s">
        <v>359</v>
      </c>
      <c r="D231" s="272"/>
    </row>
    <row r="232" spans="1:4" ht="24">
      <c r="A232" s="266">
        <v>5387</v>
      </c>
      <c r="B232" s="264">
        <v>600000</v>
      </c>
      <c r="C232" s="267" t="s">
        <v>538</v>
      </c>
      <c r="D232" s="268">
        <f>D233+D258</f>
        <v>0</v>
      </c>
    </row>
    <row r="233" spans="1:4">
      <c r="A233" s="266">
        <v>5388</v>
      </c>
      <c r="B233" s="264">
        <v>610000</v>
      </c>
      <c r="C233" s="267" t="s">
        <v>539</v>
      </c>
      <c r="D233" s="268">
        <f>D234+D244+D252+D254+D256</f>
        <v>0</v>
      </c>
    </row>
    <row r="234" spans="1:4">
      <c r="A234" s="266">
        <v>5389</v>
      </c>
      <c r="B234" s="264">
        <v>611000</v>
      </c>
      <c r="C234" s="267" t="s">
        <v>540</v>
      </c>
      <c r="D234" s="268">
        <f>SUM(D235:D243)</f>
        <v>0</v>
      </c>
    </row>
    <row r="235" spans="1:4" ht="24">
      <c r="A235" s="269">
        <v>5390</v>
      </c>
      <c r="B235" s="270">
        <v>611100</v>
      </c>
      <c r="C235" s="271" t="s">
        <v>1008</v>
      </c>
      <c r="D235" s="272"/>
    </row>
    <row r="236" spans="1:4">
      <c r="A236" s="269">
        <v>5391</v>
      </c>
      <c r="B236" s="270">
        <v>611200</v>
      </c>
      <c r="C236" s="271" t="s">
        <v>168</v>
      </c>
      <c r="D236" s="272"/>
    </row>
    <row r="237" spans="1:4">
      <c r="A237" s="269">
        <v>5392</v>
      </c>
      <c r="B237" s="270">
        <v>611300</v>
      </c>
      <c r="C237" s="271" t="s">
        <v>276</v>
      </c>
      <c r="D237" s="272"/>
    </row>
    <row r="238" spans="1:4">
      <c r="A238" s="269">
        <v>5393</v>
      </c>
      <c r="B238" s="270">
        <v>611400</v>
      </c>
      <c r="C238" s="271" t="s">
        <v>277</v>
      </c>
      <c r="D238" s="272"/>
    </row>
    <row r="239" spans="1:4">
      <c r="A239" s="269">
        <v>5394</v>
      </c>
      <c r="B239" s="270">
        <v>611500</v>
      </c>
      <c r="C239" s="271" t="s">
        <v>278</v>
      </c>
      <c r="D239" s="272"/>
    </row>
    <row r="240" spans="1:4">
      <c r="A240" s="269">
        <v>5395</v>
      </c>
      <c r="B240" s="270">
        <v>611600</v>
      </c>
      <c r="C240" s="271" t="s">
        <v>279</v>
      </c>
      <c r="D240" s="272"/>
    </row>
    <row r="241" spans="1:4">
      <c r="A241" s="269">
        <v>5396</v>
      </c>
      <c r="B241" s="270">
        <v>611700</v>
      </c>
      <c r="C241" s="271" t="s">
        <v>541</v>
      </c>
      <c r="D241" s="272"/>
    </row>
    <row r="242" spans="1:4">
      <c r="A242" s="269">
        <v>5397</v>
      </c>
      <c r="B242" s="270">
        <v>611800</v>
      </c>
      <c r="C242" s="271" t="s">
        <v>280</v>
      </c>
      <c r="D242" s="272"/>
    </row>
    <row r="243" spans="1:4">
      <c r="A243" s="269">
        <v>5398</v>
      </c>
      <c r="B243" s="270">
        <v>611900</v>
      </c>
      <c r="C243" s="271" t="s">
        <v>101</v>
      </c>
      <c r="D243" s="272"/>
    </row>
    <row r="244" spans="1:4">
      <c r="A244" s="266">
        <v>5399</v>
      </c>
      <c r="B244" s="264">
        <v>612000</v>
      </c>
      <c r="C244" s="267" t="s">
        <v>542</v>
      </c>
      <c r="D244" s="268">
        <f>SUM(D245:D251)</f>
        <v>0</v>
      </c>
    </row>
    <row r="245" spans="1:4" ht="24">
      <c r="A245" s="269">
        <v>5400</v>
      </c>
      <c r="B245" s="270">
        <v>612100</v>
      </c>
      <c r="C245" s="271" t="s">
        <v>1009</v>
      </c>
      <c r="D245" s="272"/>
    </row>
    <row r="246" spans="1:4">
      <c r="A246" s="269">
        <v>5401</v>
      </c>
      <c r="B246" s="270">
        <v>612200</v>
      </c>
      <c r="C246" s="271" t="s">
        <v>281</v>
      </c>
      <c r="D246" s="272"/>
    </row>
    <row r="247" spans="1:4">
      <c r="A247" s="269">
        <v>5402</v>
      </c>
      <c r="B247" s="270">
        <v>612300</v>
      </c>
      <c r="C247" s="271" t="s">
        <v>69</v>
      </c>
      <c r="D247" s="272"/>
    </row>
    <row r="248" spans="1:4">
      <c r="A248" s="269">
        <v>5403</v>
      </c>
      <c r="B248" s="270">
        <v>612400</v>
      </c>
      <c r="C248" s="271" t="s">
        <v>543</v>
      </c>
      <c r="D248" s="272"/>
    </row>
    <row r="249" spans="1:4">
      <c r="A249" s="269">
        <v>5404</v>
      </c>
      <c r="B249" s="270">
        <v>612500</v>
      </c>
      <c r="C249" s="271" t="s">
        <v>544</v>
      </c>
      <c r="D249" s="272"/>
    </row>
    <row r="250" spans="1:4">
      <c r="A250" s="269">
        <v>5405</v>
      </c>
      <c r="B250" s="270">
        <v>612600</v>
      </c>
      <c r="C250" s="271" t="s">
        <v>70</v>
      </c>
      <c r="D250" s="272"/>
    </row>
    <row r="251" spans="1:4">
      <c r="A251" s="269">
        <v>5406</v>
      </c>
      <c r="B251" s="270">
        <v>612900</v>
      </c>
      <c r="C251" s="271" t="s">
        <v>381</v>
      </c>
      <c r="D251" s="272"/>
    </row>
    <row r="252" spans="1:4">
      <c r="A252" s="266">
        <v>5407</v>
      </c>
      <c r="B252" s="264">
        <v>613000</v>
      </c>
      <c r="C252" s="267" t="s">
        <v>545</v>
      </c>
      <c r="D252" s="268">
        <f>D253</f>
        <v>0</v>
      </c>
    </row>
    <row r="253" spans="1:4">
      <c r="A253" s="269">
        <v>5408</v>
      </c>
      <c r="B253" s="270">
        <v>613100</v>
      </c>
      <c r="C253" s="271" t="s">
        <v>71</v>
      </c>
      <c r="D253" s="272"/>
    </row>
    <row r="254" spans="1:4">
      <c r="A254" s="266">
        <v>5409</v>
      </c>
      <c r="B254" s="264">
        <v>614000</v>
      </c>
      <c r="C254" s="267" t="s">
        <v>546</v>
      </c>
      <c r="D254" s="268">
        <f>D255</f>
        <v>0</v>
      </c>
    </row>
    <row r="255" spans="1:4">
      <c r="A255" s="269">
        <v>5410</v>
      </c>
      <c r="B255" s="270">
        <v>614100</v>
      </c>
      <c r="C255" s="271" t="s">
        <v>86</v>
      </c>
      <c r="D255" s="272"/>
    </row>
    <row r="256" spans="1:4">
      <c r="A256" s="266">
        <v>5411</v>
      </c>
      <c r="B256" s="264">
        <v>615000</v>
      </c>
      <c r="C256" s="267" t="s">
        <v>547</v>
      </c>
      <c r="D256" s="268">
        <f>D257</f>
        <v>0</v>
      </c>
    </row>
    <row r="257" spans="1:4">
      <c r="A257" s="269">
        <v>5412</v>
      </c>
      <c r="B257" s="270">
        <v>615100</v>
      </c>
      <c r="C257" s="271" t="s">
        <v>414</v>
      </c>
      <c r="D257" s="272"/>
    </row>
    <row r="258" spans="1:4">
      <c r="A258" s="266">
        <v>5413</v>
      </c>
      <c r="B258" s="264">
        <v>620000</v>
      </c>
      <c r="C258" s="267" t="s">
        <v>548</v>
      </c>
      <c r="D258" s="268">
        <f>D259+D269+D278</f>
        <v>0</v>
      </c>
    </row>
    <row r="259" spans="1:4">
      <c r="A259" s="266">
        <v>5414</v>
      </c>
      <c r="B259" s="264">
        <v>621000</v>
      </c>
      <c r="C259" s="267" t="s">
        <v>549</v>
      </c>
      <c r="D259" s="268">
        <f>SUM(D260:D268)</f>
        <v>0</v>
      </c>
    </row>
    <row r="260" spans="1:4">
      <c r="A260" s="269">
        <v>5415</v>
      </c>
      <c r="B260" s="270">
        <v>621100</v>
      </c>
      <c r="C260" s="271" t="s">
        <v>72</v>
      </c>
      <c r="D260" s="272"/>
    </row>
    <row r="261" spans="1:4">
      <c r="A261" s="269">
        <v>5416</v>
      </c>
      <c r="B261" s="270">
        <v>621200</v>
      </c>
      <c r="C261" s="271" t="s">
        <v>159</v>
      </c>
      <c r="D261" s="272"/>
    </row>
    <row r="262" spans="1:4">
      <c r="A262" s="269">
        <v>5417</v>
      </c>
      <c r="B262" s="270">
        <v>621300</v>
      </c>
      <c r="C262" s="271" t="s">
        <v>273</v>
      </c>
      <c r="D262" s="272"/>
    </row>
    <row r="263" spans="1:4">
      <c r="A263" s="269">
        <v>5418</v>
      </c>
      <c r="B263" s="270">
        <v>621400</v>
      </c>
      <c r="C263" s="271" t="s">
        <v>87</v>
      </c>
      <c r="D263" s="272"/>
    </row>
    <row r="264" spans="1:4">
      <c r="A264" s="269">
        <v>5419</v>
      </c>
      <c r="B264" s="270">
        <v>621500</v>
      </c>
      <c r="C264" s="271" t="s">
        <v>73</v>
      </c>
      <c r="D264" s="272"/>
    </row>
    <row r="265" spans="1:4">
      <c r="A265" s="269">
        <v>5420</v>
      </c>
      <c r="B265" s="270">
        <v>621600</v>
      </c>
      <c r="C265" s="271" t="s">
        <v>274</v>
      </c>
      <c r="D265" s="272"/>
    </row>
    <row r="266" spans="1:4">
      <c r="A266" s="269">
        <v>5421</v>
      </c>
      <c r="B266" s="270">
        <v>621700</v>
      </c>
      <c r="C266" s="271" t="s">
        <v>171</v>
      </c>
      <c r="D266" s="272"/>
    </row>
    <row r="267" spans="1:4">
      <c r="A267" s="269">
        <v>5422</v>
      </c>
      <c r="B267" s="270">
        <v>621800</v>
      </c>
      <c r="C267" s="271" t="s">
        <v>275</v>
      </c>
      <c r="D267" s="272"/>
    </row>
    <row r="268" spans="1:4">
      <c r="A268" s="269">
        <v>5423</v>
      </c>
      <c r="B268" s="270">
        <v>621900</v>
      </c>
      <c r="C268" s="271" t="s">
        <v>172</v>
      </c>
      <c r="D268" s="272"/>
    </row>
    <row r="269" spans="1:4">
      <c r="A269" s="266">
        <v>5424</v>
      </c>
      <c r="B269" s="264">
        <v>622000</v>
      </c>
      <c r="C269" s="267" t="s">
        <v>550</v>
      </c>
      <c r="D269" s="268">
        <f>SUM(D270:D277)</f>
        <v>0</v>
      </c>
    </row>
    <row r="270" spans="1:4">
      <c r="A270" s="269">
        <v>5425</v>
      </c>
      <c r="B270" s="270">
        <v>622100</v>
      </c>
      <c r="C270" s="271" t="s">
        <v>173</v>
      </c>
      <c r="D270" s="272"/>
    </row>
    <row r="271" spans="1:4">
      <c r="A271" s="269">
        <v>5426</v>
      </c>
      <c r="B271" s="270">
        <v>622200</v>
      </c>
      <c r="C271" s="271" t="s">
        <v>360</v>
      </c>
      <c r="D271" s="272"/>
    </row>
    <row r="272" spans="1:4">
      <c r="A272" s="269">
        <v>5427</v>
      </c>
      <c r="B272" s="270">
        <v>622300</v>
      </c>
      <c r="C272" s="271" t="s">
        <v>361</v>
      </c>
      <c r="D272" s="272"/>
    </row>
    <row r="273" spans="1:5">
      <c r="A273" s="269">
        <v>5428</v>
      </c>
      <c r="B273" s="270">
        <v>622400</v>
      </c>
      <c r="C273" s="271" t="s">
        <v>362</v>
      </c>
      <c r="D273" s="272"/>
    </row>
    <row r="274" spans="1:5">
      <c r="A274" s="269">
        <v>5429</v>
      </c>
      <c r="B274" s="270">
        <v>622500</v>
      </c>
      <c r="C274" s="271" t="s">
        <v>363</v>
      </c>
      <c r="D274" s="272"/>
    </row>
    <row r="275" spans="1:5">
      <c r="A275" s="269">
        <v>5430</v>
      </c>
      <c r="B275" s="270">
        <v>622600</v>
      </c>
      <c r="C275" s="271" t="s">
        <v>175</v>
      </c>
      <c r="D275" s="272"/>
    </row>
    <row r="276" spans="1:5">
      <c r="A276" s="269">
        <v>5431</v>
      </c>
      <c r="B276" s="270">
        <v>622700</v>
      </c>
      <c r="C276" s="271" t="s">
        <v>174</v>
      </c>
      <c r="D276" s="272"/>
    </row>
    <row r="277" spans="1:5">
      <c r="A277" s="269">
        <v>5432</v>
      </c>
      <c r="B277" s="270">
        <v>622800</v>
      </c>
      <c r="C277" s="271" t="s">
        <v>88</v>
      </c>
      <c r="D277" s="272"/>
    </row>
    <row r="278" spans="1:5" ht="27.75" customHeight="1">
      <c r="A278" s="266">
        <v>5433</v>
      </c>
      <c r="B278" s="264">
        <v>623000</v>
      </c>
      <c r="C278" s="267" t="s">
        <v>551</v>
      </c>
      <c r="D278" s="268">
        <f>D279</f>
        <v>0</v>
      </c>
    </row>
    <row r="279" spans="1:5" ht="24">
      <c r="A279" s="269">
        <v>5434</v>
      </c>
      <c r="B279" s="270">
        <v>623100</v>
      </c>
      <c r="C279" s="271" t="s">
        <v>552</v>
      </c>
      <c r="D279" s="272"/>
    </row>
    <row r="280" spans="1:5" ht="13.5" thickBot="1">
      <c r="A280" s="273">
        <v>5435</v>
      </c>
      <c r="B280" s="274"/>
      <c r="C280" s="275" t="s">
        <v>553</v>
      </c>
      <c r="D280" s="276">
        <f>D17+D232</f>
        <v>0</v>
      </c>
    </row>
    <row r="282" spans="1:5" ht="55.5" customHeight="1"/>
    <row r="283" spans="1:5">
      <c r="A283" s="244" t="s">
        <v>654</v>
      </c>
      <c r="B283" s="244"/>
      <c r="C283" s="162"/>
      <c r="D283" s="245" t="s">
        <v>656</v>
      </c>
      <c r="E283" s="162"/>
    </row>
    <row r="284" spans="1:5" ht="18" customHeight="1">
      <c r="A284" s="162" t="s">
        <v>139</v>
      </c>
      <c r="C284" s="162"/>
      <c r="D284" s="245" t="s">
        <v>655</v>
      </c>
      <c r="E284" s="163"/>
    </row>
  </sheetData>
  <sheetProtection password="CCCC" sheet="1" objects="1" scenarios="1"/>
  <mergeCells count="6">
    <mergeCell ref="A5:G5"/>
    <mergeCell ref="A10:D10"/>
    <mergeCell ref="A13:A15"/>
    <mergeCell ref="B13:B15"/>
    <mergeCell ref="C13:C15"/>
    <mergeCell ref="D13:D15"/>
  </mergeCells>
  <dataValidations count="1">
    <dataValidation type="whole" allowBlank="1" showErrorMessage="1" errorTitle="Upozorenje" error="Niste uneli korektnu vrednost!_x000a_Ponovite unos." sqref="D17:D280">
      <formula1>0</formula1>
      <formula2>999999999</formula2>
    </dataValidation>
  </dataValidations>
  <pageMargins left="0.74803149606299202" right="0.74803149606299202" top="0.734251969" bottom="0.877952756" header="0.511811023622047" footer="0.74803149606299202"/>
  <pageSetup paperSize="9" scale="80" orientation="portrait" verticalDpi="4294967295" r:id="rId1"/>
  <headerFooter scaleWithDoc="0" alignWithMargins="0"/>
  <drawing r:id="rId2"/>
  <legacyDrawing r:id="rId3"/>
  <controls>
    <mc:AlternateContent xmlns:mc="http://schemas.openxmlformats.org/markup-compatibility/2006">
      <mc:Choice Requires="x14">
        <control shapeId="69633" r:id="rId4" name="CommandButton1">
          <controlPr defaultSize="0" autoLine="0" r:id="rId5">
            <anchor moveWithCells="1">
              <from>
                <xdr:col>3</xdr:col>
                <xdr:colOff>428625</xdr:colOff>
                <xdr:row>1</xdr:row>
                <xdr:rowOff>142875</xdr:rowOff>
              </from>
              <to>
                <xdr:col>3</xdr:col>
                <xdr:colOff>1323975</xdr:colOff>
                <xdr:row>4</xdr:row>
                <xdr:rowOff>0</xdr:rowOff>
              </to>
            </anchor>
          </controlPr>
        </control>
      </mc:Choice>
      <mc:Fallback>
        <control shapeId="69633" r:id="rId4" name="CommandButton1"/>
      </mc:Fallback>
    </mc:AlternateContent>
  </control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F54"/>
  <sheetViews>
    <sheetView showGridLines="0" showRowColHeaders="0" showZeros="0" tabSelected="1" showOutlineSymbols="0" topLeftCell="A22" zoomScaleNormal="100" workbookViewId="0">
      <selection activeCell="I26" sqref="I26"/>
    </sheetView>
  </sheetViews>
  <sheetFormatPr defaultRowHeight="12.75"/>
  <cols>
    <col min="1" max="1" width="2" style="52" customWidth="1"/>
    <col min="2" max="2" width="7.5703125" style="52" customWidth="1"/>
    <col min="3" max="3" width="63.85546875" style="52" customWidth="1"/>
    <col min="4" max="4" width="23.5703125" style="52" customWidth="1"/>
    <col min="5" max="5" width="21.42578125" style="52" customWidth="1"/>
    <col min="6" max="6" width="20.7109375" style="52" customWidth="1"/>
    <col min="7" max="16384" width="9.140625" style="52"/>
  </cols>
  <sheetData>
    <row r="1" spans="1:6">
      <c r="A1" s="63" t="s">
        <v>56</v>
      </c>
      <c r="B1" s="64"/>
      <c r="F1" s="132" t="s">
        <v>661</v>
      </c>
    </row>
    <row r="2" spans="1:6">
      <c r="A2" s="63" t="s">
        <v>206</v>
      </c>
      <c r="B2" s="64"/>
    </row>
    <row r="3" spans="1:6">
      <c r="A3" s="63" t="s">
        <v>270</v>
      </c>
      <c r="B3" s="64"/>
      <c r="E3" s="277"/>
    </row>
    <row r="4" spans="1:6">
      <c r="A4" s="63"/>
      <c r="B4" s="64"/>
    </row>
    <row r="5" spans="1:6" ht="33.75" customHeight="1">
      <c r="A5" s="63"/>
      <c r="B5" s="459" t="s">
        <v>1783</v>
      </c>
      <c r="C5" s="460"/>
      <c r="D5" s="460"/>
      <c r="E5" s="460"/>
      <c r="F5" s="460"/>
    </row>
    <row r="6" spans="1:6">
      <c r="A6" s="63"/>
      <c r="B6" s="64"/>
      <c r="C6" s="65"/>
      <c r="D6" s="65"/>
    </row>
    <row r="7" spans="1:6">
      <c r="A7" s="66" t="str">
        <f>"ФИЛИЈАЛА:   " &amp; Filijala</f>
        <v>ФИЛИЈАЛА:   30 БЕОГРАД</v>
      </c>
      <c r="B7" s="67"/>
    </row>
    <row r="8" spans="1:6">
      <c r="A8" s="66" t="str">
        <f>"ЗДРАВСТВЕНА УСТАНОВА:  " &amp; ZU</f>
        <v>ЗДРАВСТВЕНА УСТАНОВА:  100230018 СБ ЗА ЦЕРЕБРАЛНУ ПАРАЛИЗУ БГД</v>
      </c>
      <c r="B8" s="67"/>
    </row>
    <row r="9" spans="1:6" ht="13.5" thickBot="1">
      <c r="A9" s="63"/>
      <c r="B9" s="67"/>
      <c r="F9" s="237" t="s">
        <v>579</v>
      </c>
    </row>
    <row r="10" spans="1:6" ht="102">
      <c r="B10" s="307" t="s">
        <v>601</v>
      </c>
      <c r="C10" s="308" t="s">
        <v>662</v>
      </c>
      <c r="D10" s="308" t="s">
        <v>1784</v>
      </c>
      <c r="E10" s="319" t="s">
        <v>1785</v>
      </c>
      <c r="F10" s="320" t="s">
        <v>1786</v>
      </c>
    </row>
    <row r="11" spans="1:6">
      <c r="A11" s="278"/>
      <c r="B11" s="334">
        <v>1</v>
      </c>
      <c r="C11" s="335">
        <v>2</v>
      </c>
      <c r="D11" s="280">
        <v>3</v>
      </c>
      <c r="E11" s="280">
        <v>4</v>
      </c>
      <c r="F11" s="281">
        <v>5</v>
      </c>
    </row>
    <row r="12" spans="1:6" ht="21.75" customHeight="1">
      <c r="A12" s="279"/>
      <c r="B12" s="309" t="s">
        <v>221</v>
      </c>
      <c r="C12" s="310" t="s">
        <v>663</v>
      </c>
      <c r="D12" s="290">
        <f>+D13+D14</f>
        <v>0</v>
      </c>
      <c r="E12" s="290">
        <f>+E13+E14</f>
        <v>2201</v>
      </c>
      <c r="F12" s="291">
        <f>+F13+F14</f>
        <v>0</v>
      </c>
    </row>
    <row r="13" spans="1:6" s="282" customFormat="1" ht="15.75" customHeight="1">
      <c r="A13" s="311"/>
      <c r="B13" s="312"/>
      <c r="C13" s="313" t="s">
        <v>1362</v>
      </c>
      <c r="D13" s="314"/>
      <c r="E13" s="314"/>
      <c r="F13" s="315"/>
    </row>
    <row r="14" spans="1:6" s="282" customFormat="1" ht="15.75" customHeight="1">
      <c r="A14" s="311"/>
      <c r="B14" s="312"/>
      <c r="C14" s="313" t="s">
        <v>1366</v>
      </c>
      <c r="D14" s="314"/>
      <c r="E14" s="294">
        <v>2201</v>
      </c>
      <c r="F14" s="295">
        <v>0</v>
      </c>
    </row>
    <row r="15" spans="1:6" s="282" customFormat="1" ht="21.75" customHeight="1">
      <c r="A15" s="311"/>
      <c r="B15" s="309" t="s">
        <v>222</v>
      </c>
      <c r="C15" s="310" t="s">
        <v>1013</v>
      </c>
      <c r="D15" s="290">
        <f>+D16</f>
        <v>0</v>
      </c>
      <c r="E15" s="290">
        <f>+E16</f>
        <v>3779</v>
      </c>
      <c r="F15" s="291">
        <f>+F16</f>
        <v>1205</v>
      </c>
    </row>
    <row r="16" spans="1:6" s="282" customFormat="1" ht="27.75" customHeight="1">
      <c r="A16" s="311"/>
      <c r="B16" s="312"/>
      <c r="C16" s="313" t="s">
        <v>1369</v>
      </c>
      <c r="D16" s="314"/>
      <c r="E16" s="294">
        <v>3779</v>
      </c>
      <c r="F16" s="295">
        <v>1205</v>
      </c>
    </row>
    <row r="17" spans="1:6" s="282" customFormat="1" ht="21" customHeight="1">
      <c r="A17" s="311"/>
      <c r="B17" s="309" t="s">
        <v>223</v>
      </c>
      <c r="C17" s="310" t="s">
        <v>1368</v>
      </c>
      <c r="D17" s="290">
        <f>+D18</f>
        <v>0</v>
      </c>
      <c r="E17" s="290">
        <f>+E18</f>
        <v>0</v>
      </c>
      <c r="F17" s="291">
        <f>+F18</f>
        <v>0</v>
      </c>
    </row>
    <row r="18" spans="1:6" s="282" customFormat="1" ht="15.75" customHeight="1">
      <c r="A18" s="311"/>
      <c r="B18" s="332"/>
      <c r="C18" s="333" t="s">
        <v>1367</v>
      </c>
      <c r="D18" s="314"/>
      <c r="E18" s="294"/>
      <c r="F18" s="295"/>
    </row>
    <row r="19" spans="1:6" s="282" customFormat="1" ht="21" customHeight="1">
      <c r="A19" s="283"/>
      <c r="B19" s="284">
        <v>4</v>
      </c>
      <c r="C19" s="285" t="s">
        <v>664</v>
      </c>
      <c r="D19" s="290">
        <f>SUM(D20:D52)</f>
        <v>0</v>
      </c>
      <c r="E19" s="290">
        <f>SUM(E20:E52)</f>
        <v>406</v>
      </c>
      <c r="F19" s="306">
        <f>SUM(F20:F52)</f>
        <v>83</v>
      </c>
    </row>
    <row r="20" spans="1:6" s="282" customFormat="1" ht="15.75" customHeight="1">
      <c r="A20" s="311"/>
      <c r="B20" s="286"/>
      <c r="C20" s="287" t="s">
        <v>1357</v>
      </c>
      <c r="D20" s="314"/>
      <c r="E20" s="314"/>
      <c r="F20" s="330"/>
    </row>
    <row r="21" spans="1:6" s="341" customFormat="1" ht="15.75" customHeight="1">
      <c r="A21" s="337"/>
      <c r="B21" s="338"/>
      <c r="C21" s="336" t="s">
        <v>1360</v>
      </c>
      <c r="D21" s="339"/>
      <c r="E21" s="339"/>
      <c r="F21" s="340"/>
    </row>
    <row r="22" spans="1:6" s="341" customFormat="1" ht="15.75" customHeight="1">
      <c r="A22" s="337"/>
      <c r="B22" s="338"/>
      <c r="C22" s="336" t="s">
        <v>1361</v>
      </c>
      <c r="D22" s="339"/>
      <c r="E22" s="339"/>
      <c r="F22" s="340"/>
    </row>
    <row r="23" spans="1:6" s="341" customFormat="1" ht="15.75" customHeight="1">
      <c r="B23" s="338"/>
      <c r="C23" s="336" t="s">
        <v>1359</v>
      </c>
      <c r="D23" s="339"/>
      <c r="E23" s="339">
        <v>195</v>
      </c>
      <c r="F23" s="340">
        <v>1</v>
      </c>
    </row>
    <row r="24" spans="1:6" s="341" customFormat="1" ht="15.75" customHeight="1">
      <c r="B24" s="338"/>
      <c r="C24" s="336" t="s">
        <v>1364</v>
      </c>
      <c r="D24" s="339"/>
      <c r="E24" s="339"/>
      <c r="F24" s="340"/>
    </row>
    <row r="25" spans="1:6" s="341" customFormat="1" ht="15.75" customHeight="1">
      <c r="B25" s="338"/>
      <c r="C25" s="336" t="s">
        <v>1377</v>
      </c>
      <c r="D25" s="339"/>
      <c r="E25" s="339"/>
      <c r="F25" s="340"/>
    </row>
    <row r="26" spans="1:6" s="341" customFormat="1" ht="15.75" customHeight="1">
      <c r="B26" s="342"/>
      <c r="C26" s="305" t="s">
        <v>667</v>
      </c>
      <c r="D26" s="339"/>
      <c r="E26" s="339"/>
      <c r="F26" s="340"/>
    </row>
    <row r="27" spans="1:6" s="341" customFormat="1" ht="15.75" customHeight="1">
      <c r="B27" s="342"/>
      <c r="C27" s="336" t="s">
        <v>1365</v>
      </c>
      <c r="D27" s="339"/>
      <c r="E27" s="339"/>
      <c r="F27" s="340"/>
    </row>
    <row r="28" spans="1:6" s="341" customFormat="1" ht="15.75" customHeight="1">
      <c r="B28" s="342"/>
      <c r="C28" s="305" t="s">
        <v>992</v>
      </c>
      <c r="D28" s="339"/>
      <c r="E28" s="339"/>
      <c r="F28" s="340"/>
    </row>
    <row r="29" spans="1:6" s="341" customFormat="1" ht="17.25" customHeight="1">
      <c r="B29" s="342"/>
      <c r="C29" s="305" t="s">
        <v>993</v>
      </c>
      <c r="D29" s="339"/>
      <c r="E29" s="339"/>
      <c r="F29" s="340"/>
    </row>
    <row r="30" spans="1:6" s="341" customFormat="1" ht="15.75" customHeight="1">
      <c r="B30" s="342"/>
      <c r="C30" s="305" t="s">
        <v>991</v>
      </c>
      <c r="D30" s="339"/>
      <c r="E30" s="339"/>
      <c r="F30" s="340"/>
    </row>
    <row r="31" spans="1:6" s="246" customFormat="1" ht="25.5">
      <c r="B31" s="342"/>
      <c r="C31" s="305" t="s">
        <v>999</v>
      </c>
      <c r="D31" s="339"/>
      <c r="E31" s="339"/>
      <c r="F31" s="340"/>
    </row>
    <row r="32" spans="1:6" s="246" customFormat="1" ht="15.75" customHeight="1">
      <c r="B32" s="342"/>
      <c r="C32" s="305" t="s">
        <v>1375</v>
      </c>
      <c r="D32" s="339"/>
      <c r="E32" s="339"/>
      <c r="F32" s="340"/>
    </row>
    <row r="33" spans="2:6" s="246" customFormat="1" ht="15.75" customHeight="1">
      <c r="B33" s="342"/>
      <c r="C33" s="305" t="s">
        <v>987</v>
      </c>
      <c r="D33" s="339"/>
      <c r="E33" s="339"/>
      <c r="F33" s="340"/>
    </row>
    <row r="34" spans="2:6" s="246" customFormat="1" ht="15.75" customHeight="1">
      <c r="B34" s="342"/>
      <c r="C34" s="305" t="s">
        <v>988</v>
      </c>
      <c r="D34" s="339"/>
      <c r="E34" s="339"/>
      <c r="F34" s="340"/>
    </row>
    <row r="35" spans="2:6" s="246" customFormat="1" ht="15.75" customHeight="1">
      <c r="B35" s="342"/>
      <c r="C35" s="305" t="s">
        <v>989</v>
      </c>
      <c r="D35" s="339"/>
      <c r="E35" s="339"/>
      <c r="F35" s="340"/>
    </row>
    <row r="36" spans="2:6" s="246" customFormat="1" ht="15.75" customHeight="1">
      <c r="B36" s="342"/>
      <c r="C36" s="305" t="s">
        <v>990</v>
      </c>
      <c r="D36" s="339"/>
      <c r="E36" s="339"/>
      <c r="F36" s="340"/>
    </row>
    <row r="37" spans="2:6" s="246" customFormat="1" ht="25.5">
      <c r="B37" s="342"/>
      <c r="C37" s="305" t="s">
        <v>1370</v>
      </c>
      <c r="D37" s="339"/>
      <c r="E37" s="339">
        <v>211</v>
      </c>
      <c r="F37" s="340">
        <v>82</v>
      </c>
    </row>
    <row r="38" spans="2:6" s="246" customFormat="1" ht="15.75" customHeight="1">
      <c r="B38" s="342"/>
      <c r="C38" s="305" t="s">
        <v>1371</v>
      </c>
      <c r="D38" s="339"/>
      <c r="E38" s="339"/>
      <c r="F38" s="340"/>
    </row>
    <row r="39" spans="2:6" s="246" customFormat="1" ht="15.75" customHeight="1">
      <c r="B39" s="342"/>
      <c r="C39" s="305" t="s">
        <v>1767</v>
      </c>
      <c r="D39" s="339"/>
      <c r="E39" s="339"/>
      <c r="F39" s="340"/>
    </row>
    <row r="40" spans="2:6" s="246" customFormat="1" ht="25.5">
      <c r="B40" s="342"/>
      <c r="C40" s="305" t="s">
        <v>996</v>
      </c>
      <c r="D40" s="339"/>
      <c r="E40" s="339"/>
      <c r="F40" s="340"/>
    </row>
    <row r="41" spans="2:6" s="246" customFormat="1" ht="15.75" customHeight="1">
      <c r="B41" s="342"/>
      <c r="C41" s="305" t="s">
        <v>1000</v>
      </c>
      <c r="D41" s="339"/>
      <c r="E41" s="339"/>
      <c r="F41" s="340"/>
    </row>
    <row r="42" spans="2:6" s="246" customFormat="1" ht="15" customHeight="1">
      <c r="B42" s="342"/>
      <c r="C42" s="305" t="s">
        <v>1001</v>
      </c>
      <c r="D42" s="339"/>
      <c r="E42" s="339"/>
      <c r="F42" s="340"/>
    </row>
    <row r="43" spans="2:6" s="246" customFormat="1" ht="15.75" customHeight="1">
      <c r="B43" s="342"/>
      <c r="C43" s="305" t="s">
        <v>997</v>
      </c>
      <c r="D43" s="339"/>
      <c r="E43" s="339"/>
      <c r="F43" s="340"/>
    </row>
    <row r="44" spans="2:6" s="246" customFormat="1" ht="15.75" customHeight="1">
      <c r="B44" s="342"/>
      <c r="C44" s="305" t="s">
        <v>998</v>
      </c>
      <c r="D44" s="339"/>
      <c r="E44" s="339"/>
      <c r="F44" s="340"/>
    </row>
    <row r="45" spans="2:6" s="246" customFormat="1" ht="15.75" customHeight="1">
      <c r="B45" s="342"/>
      <c r="C45" s="305" t="s">
        <v>1014</v>
      </c>
      <c r="D45" s="339"/>
      <c r="E45" s="339"/>
      <c r="F45" s="340"/>
    </row>
    <row r="46" spans="2:6" s="246" customFormat="1" ht="15.75" customHeight="1">
      <c r="B46" s="342"/>
      <c r="C46" s="305" t="s">
        <v>1002</v>
      </c>
      <c r="D46" s="339"/>
      <c r="E46" s="339"/>
      <c r="F46" s="340"/>
    </row>
    <row r="47" spans="2:6" s="246" customFormat="1" ht="15.75" customHeight="1">
      <c r="B47" s="342"/>
      <c r="C47" s="305" t="s">
        <v>1003</v>
      </c>
      <c r="D47" s="339"/>
      <c r="E47" s="339"/>
      <c r="F47" s="340"/>
    </row>
    <row r="48" spans="2:6" s="246" customFormat="1" ht="15.75" customHeight="1">
      <c r="B48" s="342"/>
      <c r="C48" s="305" t="s">
        <v>1004</v>
      </c>
      <c r="D48" s="339"/>
      <c r="E48" s="339"/>
      <c r="F48" s="340"/>
    </row>
    <row r="49" spans="2:6" ht="15.75" customHeight="1">
      <c r="B49" s="303"/>
      <c r="C49" s="304" t="s">
        <v>1005</v>
      </c>
      <c r="D49" s="314"/>
      <c r="E49" s="314"/>
      <c r="F49" s="330"/>
    </row>
    <row r="50" spans="2:6" ht="15.75" customHeight="1">
      <c r="B50" s="303"/>
      <c r="C50" s="304" t="s">
        <v>1006</v>
      </c>
      <c r="D50" s="314"/>
      <c r="E50" s="314"/>
      <c r="F50" s="330"/>
    </row>
    <row r="51" spans="2:6" ht="15.75" customHeight="1">
      <c r="B51" s="303"/>
      <c r="C51" s="304" t="s">
        <v>668</v>
      </c>
      <c r="D51" s="314"/>
      <c r="E51" s="314"/>
      <c r="F51" s="330"/>
    </row>
    <row r="52" spans="2:6" ht="15.75" customHeight="1">
      <c r="B52" s="303"/>
      <c r="C52" s="304" t="s">
        <v>1007</v>
      </c>
      <c r="D52" s="314"/>
      <c r="E52" s="314"/>
      <c r="F52" s="330"/>
    </row>
    <row r="53" spans="2:6" ht="24.75" customHeight="1" thickBot="1">
      <c r="B53" s="288"/>
      <c r="C53" s="289" t="s">
        <v>665</v>
      </c>
      <c r="D53" s="292">
        <f>+D12+D15+D17+D19</f>
        <v>0</v>
      </c>
      <c r="E53" s="292">
        <f>+E12+E15+E17+E19</f>
        <v>6386</v>
      </c>
      <c r="F53" s="293">
        <f>+F12+F15+F17+F19</f>
        <v>1288</v>
      </c>
    </row>
    <row r="54" spans="2:6" ht="15.75" customHeight="1"/>
  </sheetData>
  <sheetProtection password="CCCC" sheet="1" objects="1" scenarios="1"/>
  <mergeCells count="1">
    <mergeCell ref="B5:F5"/>
  </mergeCells>
  <dataValidations count="2">
    <dataValidation type="whole" allowBlank="1" showInputMessage="1" showErrorMessage="1" errorTitle="UPOZORENJE" error="Niste uneli korektnu vrednost!_x000a_Pokušajte ponovo!" sqref="D19 D12 E12:F12 E19:F19">
      <formula1>0</formula1>
      <formula2>9999999999999</formula2>
    </dataValidation>
    <dataValidation type="whole" allowBlank="1" showInputMessage="1" showErrorMessage="1" errorTitle="UPOZORENJE" error="Niste uneli korektnu vrednost! Pokušajte ponovo!" sqref="D13:F14 D16:F16 D18:F18 D20:F52">
      <formula1>0</formula1>
      <formula2>999999999999</formula2>
    </dataValidation>
  </dataValidations>
  <pageMargins left="0.45" right="0.45" top="1" bottom="1.41" header="0.5" footer="0.7"/>
  <pageSetup paperSize="9" scale="68" fitToHeight="0" orientation="portrait" r:id="rId1"/>
  <headerFooter alignWithMargins="0">
    <oddFooter xml:space="preserve">&amp;LСаставио:
__________________________
&amp;RДиректор здравствене установе:
__________________________
</oddFooter>
  </headerFooter>
  <drawing r:id="rId2"/>
  <legacyDrawing r:id="rId3"/>
  <controls>
    <mc:AlternateContent xmlns:mc="http://schemas.openxmlformats.org/markup-compatibility/2006">
      <mc:Choice Requires="x14">
        <control shapeId="72705" r:id="rId4" name="CommandButton1">
          <controlPr defaultSize="0" print="0" autoLine="0" r:id="rId5">
            <anchor moveWithCells="1">
              <from>
                <xdr:col>5</xdr:col>
                <xdr:colOff>419100</xdr:colOff>
                <xdr:row>1</xdr:row>
                <xdr:rowOff>57150</xdr:rowOff>
              </from>
              <to>
                <xdr:col>5</xdr:col>
                <xdr:colOff>1314450</xdr:colOff>
                <xdr:row>3</xdr:row>
                <xdr:rowOff>0</xdr:rowOff>
              </to>
            </anchor>
          </controlPr>
        </control>
      </mc:Choice>
      <mc:Fallback>
        <control shapeId="72705" r:id="rId4" name="CommandButton1"/>
      </mc:Fallback>
    </mc:AlternateContent>
  </control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F48"/>
  <sheetViews>
    <sheetView showGridLines="0" showRowColHeaders="0" showZeros="0" showOutlineSymbols="0" zoomScaleNormal="100" workbookViewId="0"/>
  </sheetViews>
  <sheetFormatPr defaultRowHeight="12.75"/>
  <cols>
    <col min="1" max="1" width="2" style="52" customWidth="1"/>
    <col min="2" max="2" width="7.5703125" style="52" customWidth="1"/>
    <col min="3" max="3" width="63.85546875" style="52" customWidth="1"/>
    <col min="4" max="4" width="23.5703125" style="52" customWidth="1"/>
    <col min="5" max="5" width="21.42578125" style="52" customWidth="1"/>
    <col min="6" max="6" width="20.7109375" style="52" customWidth="1"/>
    <col min="7" max="16384" width="9.140625" style="52"/>
  </cols>
  <sheetData>
    <row r="1" spans="1:6">
      <c r="A1" s="63" t="s">
        <v>56</v>
      </c>
      <c r="B1" s="64"/>
      <c r="F1" s="132" t="s">
        <v>1378</v>
      </c>
    </row>
    <row r="2" spans="1:6">
      <c r="A2" s="63" t="s">
        <v>206</v>
      </c>
      <c r="B2" s="64"/>
    </row>
    <row r="3" spans="1:6">
      <c r="A3" s="63" t="s">
        <v>270</v>
      </c>
      <c r="B3" s="64"/>
      <c r="E3" s="277"/>
    </row>
    <row r="4" spans="1:6">
      <c r="A4" s="63"/>
      <c r="B4" s="64"/>
    </row>
    <row r="5" spans="1:6" ht="33.75" customHeight="1">
      <c r="A5" s="63"/>
      <c r="B5" s="459" t="s">
        <v>1787</v>
      </c>
      <c r="C5" s="460"/>
      <c r="D5" s="460"/>
      <c r="E5" s="460"/>
      <c r="F5" s="460"/>
    </row>
    <row r="6" spans="1:6">
      <c r="A6" s="63"/>
      <c r="B6" s="64"/>
      <c r="C6" s="65"/>
      <c r="D6" s="65"/>
    </row>
    <row r="7" spans="1:6">
      <c r="A7" s="66" t="str">
        <f>"ФИЛИЈАЛА:   " &amp; Filijala</f>
        <v>ФИЛИЈАЛА:   30 БЕОГРАД</v>
      </c>
      <c r="B7" s="67"/>
    </row>
    <row r="8" spans="1:6">
      <c r="A8" s="66" t="str">
        <f>"ЗДРАВСТВЕНА УСТАНОВА:  " &amp; ZU</f>
        <v>ЗДРАВСТВЕНА УСТАНОВА:  100230018 СБ ЗА ЦЕРЕБРАЛНУ ПАРАЛИЗУ БГД</v>
      </c>
      <c r="B8" s="67"/>
    </row>
    <row r="9" spans="1:6" ht="13.5" thickBot="1">
      <c r="A9" s="63"/>
      <c r="B9" s="67"/>
      <c r="F9" s="237" t="s">
        <v>579</v>
      </c>
    </row>
    <row r="10" spans="1:6" ht="102">
      <c r="B10" s="307" t="s">
        <v>601</v>
      </c>
      <c r="C10" s="308" t="s">
        <v>662</v>
      </c>
      <c r="D10" s="308" t="s">
        <v>1784</v>
      </c>
      <c r="E10" s="319" t="s">
        <v>1785</v>
      </c>
      <c r="F10" s="320" t="s">
        <v>1786</v>
      </c>
    </row>
    <row r="11" spans="1:6">
      <c r="A11" s="278"/>
      <c r="B11" s="334">
        <v>1</v>
      </c>
      <c r="C11" s="335">
        <v>2</v>
      </c>
      <c r="D11" s="343">
        <v>3</v>
      </c>
      <c r="E11" s="343">
        <v>4</v>
      </c>
      <c r="F11" s="344">
        <v>5</v>
      </c>
    </row>
    <row r="12" spans="1:6" s="341" customFormat="1" ht="15.75" customHeight="1">
      <c r="A12" s="337"/>
      <c r="B12" s="345" t="s">
        <v>221</v>
      </c>
      <c r="C12" s="346" t="s">
        <v>1353</v>
      </c>
      <c r="D12" s="339"/>
      <c r="E12" s="339"/>
      <c r="F12" s="347"/>
    </row>
    <row r="13" spans="1:6" s="341" customFormat="1" ht="15.75" customHeight="1">
      <c r="A13" s="337"/>
      <c r="B13" s="345" t="s">
        <v>222</v>
      </c>
      <c r="C13" s="346" t="s">
        <v>1354</v>
      </c>
      <c r="D13" s="339"/>
      <c r="E13" s="339"/>
      <c r="F13" s="340"/>
    </row>
    <row r="14" spans="1:6" s="341" customFormat="1" ht="15.75" customHeight="1">
      <c r="A14" s="337"/>
      <c r="B14" s="345" t="s">
        <v>223</v>
      </c>
      <c r="C14" s="346" t="s">
        <v>1355</v>
      </c>
      <c r="D14" s="339"/>
      <c r="E14" s="339"/>
      <c r="F14" s="340"/>
    </row>
    <row r="15" spans="1:6" s="341" customFormat="1" ht="15.75" customHeight="1">
      <c r="A15" s="337"/>
      <c r="B15" s="345" t="s">
        <v>224</v>
      </c>
      <c r="C15" s="336" t="s">
        <v>1356</v>
      </c>
      <c r="D15" s="339"/>
      <c r="E15" s="339"/>
      <c r="F15" s="340"/>
    </row>
    <row r="16" spans="1:6" s="341" customFormat="1" ht="15.75" customHeight="1">
      <c r="A16" s="337"/>
      <c r="B16" s="345" t="s">
        <v>225</v>
      </c>
      <c r="C16" s="336" t="s">
        <v>1358</v>
      </c>
      <c r="D16" s="339"/>
      <c r="E16" s="339"/>
      <c r="F16" s="340"/>
    </row>
    <row r="17" spans="1:6" s="341" customFormat="1" ht="15.75" customHeight="1">
      <c r="A17" s="337"/>
      <c r="B17" s="345" t="s">
        <v>226</v>
      </c>
      <c r="C17" s="336" t="s">
        <v>1357</v>
      </c>
      <c r="D17" s="339"/>
      <c r="E17" s="339"/>
      <c r="F17" s="340"/>
    </row>
    <row r="18" spans="1:6" s="341" customFormat="1" ht="15.75" customHeight="1">
      <c r="B18" s="345" t="s">
        <v>227</v>
      </c>
      <c r="C18" s="336" t="s">
        <v>1360</v>
      </c>
      <c r="D18" s="339"/>
      <c r="E18" s="339"/>
      <c r="F18" s="340"/>
    </row>
    <row r="19" spans="1:6" s="341" customFormat="1" ht="15.75" customHeight="1">
      <c r="B19" s="345" t="s">
        <v>228</v>
      </c>
      <c r="C19" s="336" t="s">
        <v>1361</v>
      </c>
      <c r="D19" s="339"/>
      <c r="E19" s="339"/>
      <c r="F19" s="340"/>
    </row>
    <row r="20" spans="1:6" s="341" customFormat="1" ht="15.75" customHeight="1">
      <c r="B20" s="345" t="s">
        <v>229</v>
      </c>
      <c r="C20" s="305" t="s">
        <v>1362</v>
      </c>
      <c r="D20" s="339"/>
      <c r="E20" s="339"/>
      <c r="F20" s="340"/>
    </row>
    <row r="21" spans="1:6" s="341" customFormat="1" ht="15" customHeight="1">
      <c r="B21" s="345" t="s">
        <v>230</v>
      </c>
      <c r="C21" s="305" t="s">
        <v>1363</v>
      </c>
      <c r="D21" s="339"/>
      <c r="E21" s="339"/>
      <c r="F21" s="340"/>
    </row>
    <row r="22" spans="1:6" s="341" customFormat="1" ht="15.75" customHeight="1">
      <c r="B22" s="345" t="s">
        <v>231</v>
      </c>
      <c r="C22" s="305" t="s">
        <v>1359</v>
      </c>
      <c r="D22" s="339"/>
      <c r="E22" s="339"/>
      <c r="F22" s="340"/>
    </row>
    <row r="23" spans="1:6" s="246" customFormat="1" ht="15.75" customHeight="1">
      <c r="B23" s="345" t="s">
        <v>167</v>
      </c>
      <c r="C23" s="305" t="s">
        <v>1364</v>
      </c>
      <c r="D23" s="339"/>
      <c r="E23" s="339"/>
      <c r="F23" s="340"/>
    </row>
    <row r="24" spans="1:6" s="246" customFormat="1" ht="15.75" customHeight="1">
      <c r="B24" s="345" t="s">
        <v>207</v>
      </c>
      <c r="C24" s="305" t="s">
        <v>1365</v>
      </c>
      <c r="D24" s="339"/>
      <c r="E24" s="339"/>
      <c r="F24" s="340"/>
    </row>
    <row r="25" spans="1:6" s="246" customFormat="1" ht="15.75" customHeight="1">
      <c r="B25" s="345" t="s">
        <v>208</v>
      </c>
      <c r="C25" s="305" t="s">
        <v>992</v>
      </c>
      <c r="D25" s="339"/>
      <c r="E25" s="339"/>
      <c r="F25" s="340"/>
    </row>
    <row r="26" spans="1:6" s="246" customFormat="1" ht="15.75" customHeight="1">
      <c r="B26" s="345" t="s">
        <v>209</v>
      </c>
      <c r="C26" s="305" t="s">
        <v>993</v>
      </c>
      <c r="D26" s="339"/>
      <c r="E26" s="339"/>
      <c r="F26" s="340"/>
    </row>
    <row r="27" spans="1:6" s="246" customFormat="1" ht="15.75" customHeight="1">
      <c r="B27" s="345" t="s">
        <v>210</v>
      </c>
      <c r="C27" s="305" t="s">
        <v>1366</v>
      </c>
      <c r="D27" s="339"/>
      <c r="E27" s="339"/>
      <c r="F27" s="340"/>
    </row>
    <row r="28" spans="1:6" s="246" customFormat="1" ht="15.75" customHeight="1">
      <c r="B28" s="345" t="s">
        <v>211</v>
      </c>
      <c r="C28" s="305" t="s">
        <v>1367</v>
      </c>
      <c r="D28" s="339"/>
      <c r="E28" s="339"/>
      <c r="F28" s="340"/>
    </row>
    <row r="29" spans="1:6" s="246" customFormat="1" ht="25.5">
      <c r="B29" s="345" t="s">
        <v>212</v>
      </c>
      <c r="C29" s="305" t="s">
        <v>1369</v>
      </c>
      <c r="D29" s="339"/>
      <c r="E29" s="339"/>
      <c r="F29" s="340"/>
    </row>
    <row r="30" spans="1:6" s="246" customFormat="1" ht="15.75" customHeight="1">
      <c r="B30" s="345" t="s">
        <v>213</v>
      </c>
      <c r="C30" s="305" t="s">
        <v>1379</v>
      </c>
      <c r="D30" s="339"/>
      <c r="E30" s="339"/>
      <c r="F30" s="340"/>
    </row>
    <row r="31" spans="1:6" s="246" customFormat="1" ht="15.75" customHeight="1">
      <c r="B31" s="345" t="s">
        <v>214</v>
      </c>
      <c r="C31" s="305" t="s">
        <v>1380</v>
      </c>
      <c r="D31" s="339"/>
      <c r="E31" s="339"/>
      <c r="F31" s="340"/>
    </row>
    <row r="32" spans="1:6" s="246" customFormat="1" ht="15.75" customHeight="1">
      <c r="B32" s="345" t="s">
        <v>215</v>
      </c>
      <c r="C32" s="305" t="s">
        <v>1381</v>
      </c>
      <c r="D32" s="339"/>
      <c r="E32" s="339"/>
      <c r="F32" s="340"/>
    </row>
    <row r="33" spans="2:6" s="246" customFormat="1" ht="14.25" customHeight="1">
      <c r="B33" s="345" t="s">
        <v>216</v>
      </c>
      <c r="C33" s="305" t="s">
        <v>1382</v>
      </c>
      <c r="D33" s="339"/>
      <c r="E33" s="339"/>
      <c r="F33" s="340"/>
    </row>
    <row r="34" spans="2:6" s="246" customFormat="1" ht="14.25" customHeight="1">
      <c r="B34" s="345" t="s">
        <v>310</v>
      </c>
      <c r="C34" s="305" t="s">
        <v>1383</v>
      </c>
      <c r="D34" s="339"/>
      <c r="E34" s="339"/>
      <c r="F34" s="340"/>
    </row>
    <row r="35" spans="2:6" s="246" customFormat="1" ht="15.75" customHeight="1">
      <c r="B35" s="345" t="s">
        <v>165</v>
      </c>
      <c r="C35" s="305" t="s">
        <v>1375</v>
      </c>
      <c r="D35" s="339"/>
      <c r="E35" s="339"/>
      <c r="F35" s="340"/>
    </row>
    <row r="36" spans="2:6" s="246" customFormat="1" ht="15.75" customHeight="1">
      <c r="B36" s="345" t="s">
        <v>217</v>
      </c>
      <c r="C36" s="305" t="s">
        <v>990</v>
      </c>
      <c r="D36" s="339"/>
      <c r="E36" s="339"/>
      <c r="F36" s="340"/>
    </row>
    <row r="37" spans="2:6" s="246" customFormat="1" ht="25.5" customHeight="1">
      <c r="B37" s="345" t="s">
        <v>671</v>
      </c>
      <c r="C37" s="305" t="s">
        <v>1370</v>
      </c>
      <c r="D37" s="339"/>
      <c r="E37" s="339"/>
      <c r="F37" s="340"/>
    </row>
    <row r="38" spans="2:6" s="246" customFormat="1" ht="15.75" customHeight="1">
      <c r="B38" s="345" t="s">
        <v>672</v>
      </c>
      <c r="C38" s="305" t="s">
        <v>1371</v>
      </c>
      <c r="D38" s="339"/>
      <c r="E38" s="339"/>
      <c r="F38" s="340"/>
    </row>
    <row r="39" spans="2:6" s="246" customFormat="1" ht="15.75" customHeight="1">
      <c r="B39" s="345" t="s">
        <v>218</v>
      </c>
      <c r="C39" s="305" t="s">
        <v>1372</v>
      </c>
      <c r="D39" s="339"/>
      <c r="E39" s="339"/>
      <c r="F39" s="340"/>
    </row>
    <row r="40" spans="2:6" s="246" customFormat="1" ht="15.75" customHeight="1">
      <c r="B40" s="345" t="s">
        <v>219</v>
      </c>
      <c r="C40" s="305" t="s">
        <v>1767</v>
      </c>
      <c r="D40" s="339"/>
      <c r="E40" s="339"/>
      <c r="F40" s="340"/>
    </row>
    <row r="41" spans="2:6" s="246" customFormat="1" ht="15.75" customHeight="1">
      <c r="B41" s="345" t="s">
        <v>166</v>
      </c>
      <c r="C41" s="305" t="s">
        <v>1373</v>
      </c>
      <c r="D41" s="339"/>
      <c r="E41" s="339"/>
      <c r="F41" s="340"/>
    </row>
    <row r="42" spans="2:6" s="246" customFormat="1" ht="15.75" customHeight="1">
      <c r="B42" s="345" t="s">
        <v>673</v>
      </c>
      <c r="C42" s="305" t="s">
        <v>1014</v>
      </c>
      <c r="D42" s="339"/>
      <c r="E42" s="339"/>
      <c r="F42" s="340"/>
    </row>
    <row r="43" spans="2:6" s="246" customFormat="1" ht="15.75" customHeight="1">
      <c r="B43" s="345" t="s">
        <v>674</v>
      </c>
      <c r="C43" s="305" t="s">
        <v>1374</v>
      </c>
      <c r="D43" s="339"/>
      <c r="E43" s="339"/>
      <c r="F43" s="340"/>
    </row>
    <row r="44" spans="2:6" s="246" customFormat="1" ht="15.75" customHeight="1">
      <c r="B44" s="345" t="s">
        <v>142</v>
      </c>
      <c r="C44" s="305" t="s">
        <v>1002</v>
      </c>
      <c r="D44" s="339"/>
      <c r="E44" s="339"/>
      <c r="F44" s="340"/>
    </row>
    <row r="45" spans="2:6" s="246" customFormat="1" ht="15.75" customHeight="1">
      <c r="B45" s="345" t="s">
        <v>675</v>
      </c>
      <c r="C45" s="305" t="s">
        <v>1376</v>
      </c>
      <c r="D45" s="339"/>
      <c r="E45" s="339"/>
      <c r="F45" s="340"/>
    </row>
    <row r="46" spans="2:6" s="246" customFormat="1" ht="15.75" customHeight="1">
      <c r="B46" s="345" t="s">
        <v>676</v>
      </c>
      <c r="C46" s="305" t="s">
        <v>668</v>
      </c>
      <c r="D46" s="339"/>
      <c r="E46" s="339"/>
      <c r="F46" s="340"/>
    </row>
    <row r="47" spans="2:6" ht="24.75" customHeight="1" thickBot="1">
      <c r="B47" s="288"/>
      <c r="C47" s="289" t="s">
        <v>665</v>
      </c>
      <c r="D47" s="292">
        <f>SUM(D12:D46)</f>
        <v>0</v>
      </c>
      <c r="E47" s="292">
        <f>SUM(E12:E46)</f>
        <v>0</v>
      </c>
      <c r="F47" s="293">
        <f>SUM(F12:F46)</f>
        <v>0</v>
      </c>
    </row>
    <row r="48" spans="2:6" ht="15.75" customHeight="1"/>
  </sheetData>
  <sheetProtection password="CCCC" sheet="1" objects="1" scenarios="1"/>
  <mergeCells count="1">
    <mergeCell ref="B5:F5"/>
  </mergeCells>
  <dataValidations disablePrompts="1" count="1">
    <dataValidation type="whole" allowBlank="1" showInputMessage="1" showErrorMessage="1" errorTitle="UPOZORENJE" error="Niste uneli korektnu vrednost!_x000a_Pokušajte ponovo!" sqref="D12:F46">
      <formula1>0</formula1>
      <formula2>9999999999999</formula2>
    </dataValidation>
  </dataValidations>
  <pageMargins left="0.45" right="0.45" top="1" bottom="1.41" header="0.5" footer="0.7"/>
  <pageSetup paperSize="9" scale="68" fitToHeight="0" orientation="portrait" verticalDpi="4294967295" r:id="rId1"/>
  <headerFooter alignWithMargins="0">
    <oddFooter xml:space="preserve">&amp;LСаставио:
__________________________
&amp;RДиректор здравствене установе:
__________________________
</oddFooter>
  </headerFooter>
  <drawing r:id="rId2"/>
  <legacyDrawing r:id="rId3"/>
  <controls>
    <mc:AlternateContent xmlns:mc="http://schemas.openxmlformats.org/markup-compatibility/2006">
      <mc:Choice Requires="x14">
        <control shapeId="74753" r:id="rId4" name="CommandButton1">
          <controlPr defaultSize="0" print="0" autoLine="0" r:id="rId5">
            <anchor moveWithCells="1">
              <from>
                <xdr:col>5</xdr:col>
                <xdr:colOff>419100</xdr:colOff>
                <xdr:row>1</xdr:row>
                <xdr:rowOff>57150</xdr:rowOff>
              </from>
              <to>
                <xdr:col>5</xdr:col>
                <xdr:colOff>1314450</xdr:colOff>
                <xdr:row>3</xdr:row>
                <xdr:rowOff>0</xdr:rowOff>
              </to>
            </anchor>
          </controlPr>
        </control>
      </mc:Choice>
      <mc:Fallback>
        <control shapeId="74753" r:id="rId4" name="CommandButton1"/>
      </mc:Fallback>
    </mc:AlternateContent>
  </control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J32"/>
  <sheetViews>
    <sheetView showGridLines="0" showRowColHeaders="0" showZeros="0" showOutlineSymbols="0" defaultGridColor="0" colorId="51" workbookViewId="0"/>
  </sheetViews>
  <sheetFormatPr defaultRowHeight="12.75"/>
  <cols>
    <col min="1" max="1" width="17.28515625" style="182" customWidth="1"/>
    <col min="2" max="2" width="50.85546875" style="182" customWidth="1"/>
    <col min="3" max="3" width="5.85546875" style="182" customWidth="1"/>
    <col min="4" max="4" width="42" customWidth="1"/>
    <col min="5" max="5" width="24.28515625" style="183" customWidth="1"/>
    <col min="6" max="6" width="19.85546875" style="183" customWidth="1"/>
    <col min="7" max="7" width="22.7109375" style="183" customWidth="1"/>
    <col min="8" max="8" width="15.7109375" customWidth="1"/>
    <col min="9" max="9" width="7" customWidth="1"/>
    <col min="10" max="10" width="14.28515625" customWidth="1"/>
  </cols>
  <sheetData>
    <row r="1" spans="1:10" ht="25.5" customHeight="1">
      <c r="A1" s="186" t="s">
        <v>631</v>
      </c>
      <c r="B1" s="186" t="s">
        <v>625</v>
      </c>
      <c r="C1" s="186" t="s">
        <v>634</v>
      </c>
      <c r="G1" s="461" t="s">
        <v>630</v>
      </c>
      <c r="H1" s="462"/>
    </row>
    <row r="2" spans="1:10" ht="14.25" customHeight="1">
      <c r="A2" s="202" t="str">
        <f>MaticniBroj</f>
        <v>07036175</v>
      </c>
      <c r="B2" s="202" t="str">
        <f>NazivKorisnika</f>
        <v>SPECIIJALNA BOLNICA ZA C.P I RAZ.NEUROLOGIJU</v>
      </c>
      <c r="C2" s="206"/>
      <c r="E2" s="207"/>
      <c r="G2" s="204" t="s">
        <v>633</v>
      </c>
      <c r="H2" s="204" t="s">
        <v>624</v>
      </c>
    </row>
    <row r="3" spans="1:10">
      <c r="D3" s="93"/>
      <c r="E3" s="187" t="s">
        <v>632</v>
      </c>
      <c r="F3" s="187" t="s">
        <v>624</v>
      </c>
    </row>
    <row r="4" spans="1:10">
      <c r="C4" s="208" t="s">
        <v>222</v>
      </c>
      <c r="D4" s="185" t="s">
        <v>1723</v>
      </c>
      <c r="E4" s="348"/>
      <c r="F4" s="199">
        <f>ROUND(E4/1000,0)</f>
        <v>0</v>
      </c>
      <c r="G4" s="190"/>
    </row>
    <row r="5" spans="1:10">
      <c r="D5" s="195"/>
      <c r="F5" s="191"/>
      <c r="G5" s="190"/>
    </row>
    <row r="6" spans="1:10">
      <c r="C6" s="208" t="s">
        <v>223</v>
      </c>
      <c r="D6" s="185" t="s">
        <v>623</v>
      </c>
      <c r="E6" s="212" t="s">
        <v>637</v>
      </c>
      <c r="F6" s="211">
        <f>OZPR!J31</f>
        <v>0</v>
      </c>
      <c r="G6" s="190"/>
    </row>
    <row r="7" spans="1:10">
      <c r="D7" s="196"/>
      <c r="E7" s="184"/>
      <c r="F7" s="192"/>
      <c r="G7" s="190"/>
    </row>
    <row r="8" spans="1:10">
      <c r="C8" s="208" t="s">
        <v>224</v>
      </c>
      <c r="D8" s="197" t="s">
        <v>636</v>
      </c>
      <c r="E8" s="198"/>
      <c r="F8" s="200">
        <f>F4+F6</f>
        <v>0</v>
      </c>
      <c r="G8" s="188"/>
    </row>
    <row r="9" spans="1:10">
      <c r="D9" s="195"/>
      <c r="F9" s="191"/>
      <c r="G9" s="190"/>
    </row>
    <row r="10" spans="1:10">
      <c r="C10" s="208" t="s">
        <v>225</v>
      </c>
      <c r="D10" s="185" t="s">
        <v>1766</v>
      </c>
      <c r="E10" s="212" t="s">
        <v>637</v>
      </c>
      <c r="F10" s="211">
        <f>ObrazacIB!I138</f>
        <v>241849</v>
      </c>
      <c r="G10" s="190"/>
    </row>
    <row r="11" spans="1:10">
      <c r="D11" s="196"/>
      <c r="E11" s="184"/>
      <c r="F11" s="192"/>
      <c r="G11" s="190"/>
    </row>
    <row r="12" spans="1:10">
      <c r="C12" s="208" t="s">
        <v>226</v>
      </c>
      <c r="D12" s="465" t="s">
        <v>635</v>
      </c>
      <c r="E12" s="466"/>
      <c r="F12" s="466"/>
      <c r="G12" s="203">
        <f>F8-F10</f>
        <v>-241849</v>
      </c>
      <c r="H12" s="209">
        <f>G12</f>
        <v>-241849</v>
      </c>
      <c r="I12" s="52"/>
      <c r="J12" s="210"/>
    </row>
    <row r="13" spans="1:10">
      <c r="D13" s="195"/>
      <c r="F13" s="191"/>
      <c r="G13" s="190"/>
    </row>
    <row r="14" spans="1:10">
      <c r="C14" s="208" t="s">
        <v>227</v>
      </c>
      <c r="D14" s="185" t="s">
        <v>638</v>
      </c>
      <c r="E14" s="212" t="s">
        <v>637</v>
      </c>
      <c r="F14" s="201"/>
      <c r="G14" s="189"/>
    </row>
    <row r="15" spans="1:10">
      <c r="C15" s="221"/>
      <c r="D15" s="222"/>
      <c r="E15" s="223"/>
      <c r="F15" s="229"/>
      <c r="G15" s="190"/>
    </row>
    <row r="16" spans="1:10">
      <c r="C16" s="208" t="s">
        <v>228</v>
      </c>
      <c r="D16" s="185" t="s">
        <v>627</v>
      </c>
      <c r="E16" s="212" t="s">
        <v>637</v>
      </c>
      <c r="F16" s="214">
        <f>OZPR!E31*0.1</f>
        <v>0</v>
      </c>
      <c r="G16" s="189"/>
    </row>
    <row r="17" spans="3:10">
      <c r="D17" s="195"/>
      <c r="F17" s="193"/>
      <c r="G17" s="190"/>
    </row>
    <row r="18" spans="3:10">
      <c r="C18" s="208" t="s">
        <v>229</v>
      </c>
      <c r="D18" s="197" t="s">
        <v>639</v>
      </c>
      <c r="E18" s="225"/>
      <c r="F18" s="200">
        <f>F14+F16</f>
        <v>0</v>
      </c>
      <c r="G18" s="190"/>
    </row>
    <row r="19" spans="3:10">
      <c r="C19" s="226"/>
      <c r="D19" s="227"/>
      <c r="E19" s="227"/>
      <c r="F19" s="228"/>
      <c r="G19" s="190"/>
    </row>
    <row r="20" spans="3:10">
      <c r="C20" s="208" t="s">
        <v>230</v>
      </c>
      <c r="D20" s="185" t="s">
        <v>626</v>
      </c>
      <c r="E20" s="212" t="s">
        <v>637</v>
      </c>
      <c r="F20" s="214">
        <f>K9OOSO!E22</f>
        <v>0</v>
      </c>
      <c r="G20" s="189"/>
    </row>
    <row r="21" spans="3:10">
      <c r="D21" s="195"/>
      <c r="F21" s="224"/>
      <c r="G21" s="190"/>
    </row>
    <row r="22" spans="3:10">
      <c r="C22" s="208" t="s">
        <v>231</v>
      </c>
      <c r="D22" s="467" t="s">
        <v>640</v>
      </c>
      <c r="E22" s="468"/>
      <c r="F22" s="469"/>
      <c r="G22" s="203">
        <f>F18-F20</f>
        <v>0</v>
      </c>
      <c r="H22" s="205">
        <f>Odstupanje_1</f>
        <v>0</v>
      </c>
      <c r="I22" s="52"/>
      <c r="J22" s="219"/>
    </row>
    <row r="23" spans="3:10">
      <c r="D23" s="195"/>
      <c r="F23" s="191"/>
      <c r="G23" s="190"/>
    </row>
    <row r="24" spans="3:10">
      <c r="C24" s="208" t="s">
        <v>167</v>
      </c>
      <c r="D24" s="185" t="s">
        <v>628</v>
      </c>
      <c r="E24" s="212" t="s">
        <v>637</v>
      </c>
      <c r="F24" s="214">
        <f>+Asignacije!F47</f>
        <v>0</v>
      </c>
      <c r="G24" s="189"/>
    </row>
    <row r="25" spans="3:10">
      <c r="D25" s="195"/>
      <c r="F25" s="191"/>
      <c r="G25" s="190"/>
    </row>
    <row r="26" spans="3:10">
      <c r="C26" s="208" t="s">
        <v>207</v>
      </c>
      <c r="D26" s="213" t="s">
        <v>629</v>
      </c>
      <c r="E26" s="212" t="s">
        <v>637</v>
      </c>
      <c r="F26" s="214">
        <f>+Asignacije!D47</f>
        <v>0</v>
      </c>
      <c r="G26" s="189"/>
    </row>
    <row r="27" spans="3:10">
      <c r="D27" s="195"/>
      <c r="F27" s="191"/>
      <c r="G27" s="190"/>
    </row>
    <row r="28" spans="3:10">
      <c r="C28" s="208" t="s">
        <v>208</v>
      </c>
      <c r="D28" s="213" t="s">
        <v>641</v>
      </c>
      <c r="E28" s="212" t="s">
        <v>637</v>
      </c>
      <c r="F28" s="201">
        <v>0</v>
      </c>
      <c r="G28" s="190"/>
    </row>
    <row r="29" spans="3:10">
      <c r="D29" s="195"/>
      <c r="F29" s="191"/>
      <c r="G29" s="190"/>
    </row>
    <row r="30" spans="3:10">
      <c r="C30" s="208" t="s">
        <v>209</v>
      </c>
      <c r="D30" s="463" t="s">
        <v>642</v>
      </c>
      <c r="E30" s="464"/>
      <c r="F30" s="464"/>
      <c r="G30" s="203">
        <f>H22-F24-F26-F28</f>
        <v>0</v>
      </c>
      <c r="H30" s="205">
        <f>G30</f>
        <v>0</v>
      </c>
      <c r="I30" s="52"/>
      <c r="J30" s="210"/>
    </row>
    <row r="31" spans="3:10">
      <c r="D31" s="195"/>
      <c r="F31" s="193"/>
      <c r="G31" s="190"/>
    </row>
    <row r="32" spans="3:10">
      <c r="F32" s="194"/>
      <c r="G32" s="190"/>
    </row>
  </sheetData>
  <dataConsolidate/>
  <mergeCells count="4">
    <mergeCell ref="G1:H1"/>
    <mergeCell ref="D30:F30"/>
    <mergeCell ref="D12:F12"/>
    <mergeCell ref="D22:F22"/>
  </mergeCells>
  <conditionalFormatting sqref="J12">
    <cfRule type="iconSet" priority="2">
      <iconSet reverse="1">
        <cfvo type="percent" val="0"/>
        <cfvo type="num" val="-0.49998999999999999"/>
        <cfvo type="num" val="0.5"/>
      </iconSet>
    </cfRule>
  </conditionalFormatting>
  <conditionalFormatting sqref="H12 H22 H30">
    <cfRule type="cellIs" dxfId="0" priority="1" operator="between">
      <formula>-0.49999</formula>
      <formula>0.49999</formula>
    </cfRule>
  </conditionalFormatting>
  <dataValidations count="2">
    <dataValidation errorStyle="warning" operator="lessThan" allowBlank="1" showInputMessage="1" showErrorMessage="1" sqref="G22"/>
    <dataValidation type="decimal" allowBlank="1" showInputMessage="1" showErrorMessage="1" errorTitle="Greška" error="Niste uneli ispravan broj!" sqref="E4 F6 F10 F26 F24 F14:F16 F20">
      <formula1>-999999999999999</formula1>
      <formula2>999999999999999</formula2>
    </dataValidation>
  </dataValidations>
  <pageMargins left="0.7" right="0.7" top="0.75" bottom="0.75" header="0.3" footer="0.3"/>
  <pageSetup paperSize="9" orientation="portrait" horizontalDpi="4294967294" verticalDpi="4294967294" r:id="rId1"/>
  <drawing r:id="rId2"/>
  <legacyDrawing r:id="rId3"/>
  <controls>
    <mc:AlternateContent xmlns:mc="http://schemas.openxmlformats.org/markup-compatibility/2006">
      <mc:Choice Requires="x14">
        <control shapeId="63500" r:id="rId4" name="CommandButton2">
          <controlPr defaultSize="0" print="0" autoLine="0" r:id="rId5">
            <anchor moveWithCells="1">
              <from>
                <xdr:col>12</xdr:col>
                <xdr:colOff>209550</xdr:colOff>
                <xdr:row>2</xdr:row>
                <xdr:rowOff>19050</xdr:rowOff>
              </from>
              <to>
                <xdr:col>14</xdr:col>
                <xdr:colOff>123825</xdr:colOff>
                <xdr:row>4</xdr:row>
                <xdr:rowOff>28575</xdr:rowOff>
              </to>
            </anchor>
          </controlPr>
        </control>
      </mc:Choice>
      <mc:Fallback>
        <control shapeId="63500" r:id="rId4" name="CommandButton2"/>
      </mc:Fallback>
    </mc:AlternateContent>
    <mc:AlternateContent xmlns:mc="http://schemas.openxmlformats.org/markup-compatibility/2006">
      <mc:Choice Requires="x14">
        <control shapeId="63499" r:id="rId6" name="CommandButton1">
          <controlPr defaultSize="0" autoLine="0" r:id="rId7">
            <anchor moveWithCells="1">
              <from>
                <xdr:col>10</xdr:col>
                <xdr:colOff>9525</xdr:colOff>
                <xdr:row>2</xdr:row>
                <xdr:rowOff>19050</xdr:rowOff>
              </from>
              <to>
                <xdr:col>11</xdr:col>
                <xdr:colOff>561975</xdr:colOff>
                <xdr:row>4</xdr:row>
                <xdr:rowOff>19050</xdr:rowOff>
              </to>
            </anchor>
          </controlPr>
        </control>
      </mc:Choice>
      <mc:Fallback>
        <control shapeId="63499" r:id="rId6" name="CommandButton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K560"/>
  <sheetViews>
    <sheetView showGridLines="0" showRowColHeaders="0" showZeros="0" topLeftCell="A157" zoomScale="110" zoomScaleNormal="110" zoomScaleSheetLayoutView="100" workbookViewId="0">
      <selection activeCell="I308" sqref="I308"/>
    </sheetView>
  </sheetViews>
  <sheetFormatPr defaultRowHeight="12.75"/>
  <cols>
    <col min="1" max="1" width="7.5703125" style="14" customWidth="1"/>
    <col min="2" max="2" width="7.85546875" style="136" customWidth="1"/>
    <col min="3" max="3" width="48.85546875" style="136" customWidth="1"/>
    <col min="4" max="9" width="14.42578125" customWidth="1"/>
    <col min="10" max="10" width="13.28515625" customWidth="1"/>
    <col min="11" max="11" width="13.85546875" customWidth="1"/>
  </cols>
  <sheetData>
    <row r="1" spans="1:11" ht="15.75">
      <c r="K1" s="131" t="s">
        <v>1739</v>
      </c>
    </row>
    <row r="3" spans="1:11" ht="15.75">
      <c r="K3" s="131"/>
    </row>
    <row r="7" spans="1:11" ht="64.5" customHeight="1">
      <c r="A7" s="3" t="s">
        <v>372</v>
      </c>
      <c r="B7" s="6"/>
      <c r="C7" s="144"/>
      <c r="D7" s="7"/>
      <c r="E7" s="7"/>
    </row>
    <row r="8" spans="1:11" ht="27.75" customHeight="1">
      <c r="A8" s="37" t="str">
        <f>NazivKorisnika</f>
        <v>SPECIIJALNA BOLNICA ZA C.P I RAZ.NEUROLOGIJU</v>
      </c>
      <c r="B8" s="6"/>
      <c r="C8" s="144"/>
      <c r="D8" s="7"/>
      <c r="E8" s="7"/>
    </row>
    <row r="9" spans="1:11" ht="26.25" customHeight="1">
      <c r="A9" s="2" t="str">
        <f>"Седиште:   " &amp; Sediste</f>
        <v>Седиште:   BEOGRAD</v>
      </c>
      <c r="B9" s="6"/>
      <c r="C9" s="145"/>
      <c r="D9" s="3" t="str">
        <f xml:space="preserve"> "Матични број:   " &amp; MaticniBroj</f>
        <v>Матични број:   07036175</v>
      </c>
      <c r="E9" s="8"/>
    </row>
    <row r="10" spans="1:11" ht="31.5" customHeight="1">
      <c r="A10" s="2" t="str">
        <f>"ПИБ:   " &amp; PIB</f>
        <v>ПИБ:   100184296</v>
      </c>
      <c r="B10" s="6"/>
      <c r="C10" s="145"/>
      <c r="D10" s="4" t="str">
        <f>"Број подрачуна:  " &amp; BrojPodracuna</f>
        <v>Број подрачуна:  840-564661-56</v>
      </c>
      <c r="E10" s="8"/>
    </row>
    <row r="11" spans="1:11" ht="36.75" customHeight="1">
      <c r="A11" s="2" t="s">
        <v>373</v>
      </c>
      <c r="B11" s="6"/>
      <c r="C11" s="144"/>
      <c r="D11" s="7"/>
      <c r="E11" s="7"/>
    </row>
    <row r="12" spans="1:11" ht="15.75" customHeight="1">
      <c r="A12" s="1" t="s">
        <v>136</v>
      </c>
      <c r="B12" s="137"/>
      <c r="C12" s="146"/>
      <c r="D12" s="5"/>
      <c r="E12" s="5"/>
    </row>
    <row r="13" spans="1:11" ht="30" customHeight="1">
      <c r="A13" s="11" t="s">
        <v>137</v>
      </c>
      <c r="B13" s="137"/>
      <c r="C13" s="146"/>
      <c r="D13" s="5"/>
      <c r="E13" s="5"/>
    </row>
    <row r="14" spans="1:11" ht="41.25" customHeight="1">
      <c r="A14" s="9" t="s">
        <v>265</v>
      </c>
      <c r="B14" s="138"/>
      <c r="C14" s="138"/>
      <c r="D14" s="9"/>
      <c r="E14" s="9"/>
    </row>
    <row r="15" spans="1:11" ht="19.5" customHeight="1">
      <c r="A15" s="12" t="s">
        <v>1770</v>
      </c>
      <c r="B15" s="139"/>
      <c r="C15" s="139"/>
      <c r="D15" s="10"/>
      <c r="E15" s="10"/>
    </row>
    <row r="16" spans="1:11" ht="51.75" customHeight="1">
      <c r="A16" s="13" t="s">
        <v>247</v>
      </c>
    </row>
    <row r="17" spans="1:11" ht="21.75" customHeight="1" thickBot="1">
      <c r="K17" s="93" t="s">
        <v>138</v>
      </c>
    </row>
    <row r="18" spans="1:11">
      <c r="A18" s="403" t="s">
        <v>311</v>
      </c>
      <c r="B18" s="405" t="s">
        <v>312</v>
      </c>
      <c r="C18" s="405" t="s">
        <v>313</v>
      </c>
      <c r="D18" s="405" t="s">
        <v>564</v>
      </c>
      <c r="E18" s="405" t="s">
        <v>262</v>
      </c>
      <c r="F18" s="405"/>
      <c r="G18" s="405"/>
      <c r="H18" s="405"/>
      <c r="I18" s="405"/>
      <c r="J18" s="405"/>
      <c r="K18" s="408"/>
    </row>
    <row r="19" spans="1:11">
      <c r="A19" s="404"/>
      <c r="B19" s="400"/>
      <c r="C19" s="407"/>
      <c r="D19" s="400"/>
      <c r="E19" s="401" t="s">
        <v>220</v>
      </c>
      <c r="F19" s="400" t="s">
        <v>567</v>
      </c>
      <c r="G19" s="400"/>
      <c r="H19" s="400"/>
      <c r="I19" s="400"/>
      <c r="J19" s="400" t="s">
        <v>566</v>
      </c>
      <c r="K19" s="409" t="s">
        <v>51</v>
      </c>
    </row>
    <row r="20" spans="1:11" ht="25.5">
      <c r="A20" s="404"/>
      <c r="B20" s="400"/>
      <c r="C20" s="407"/>
      <c r="D20" s="400"/>
      <c r="E20" s="401"/>
      <c r="F20" s="15" t="s">
        <v>263</v>
      </c>
      <c r="G20" s="15" t="s">
        <v>264</v>
      </c>
      <c r="H20" s="15" t="s">
        <v>565</v>
      </c>
      <c r="I20" s="15" t="s">
        <v>50</v>
      </c>
      <c r="J20" s="400"/>
      <c r="K20" s="409"/>
    </row>
    <row r="21" spans="1:11">
      <c r="A21" s="16">
        <v>1</v>
      </c>
      <c r="B21" s="15">
        <v>2</v>
      </c>
      <c r="C21" s="356">
        <v>3</v>
      </c>
      <c r="D21" s="17">
        <v>4</v>
      </c>
      <c r="E21" s="17">
        <v>5</v>
      </c>
      <c r="F21" s="17">
        <v>6</v>
      </c>
      <c r="G21" s="17">
        <v>7</v>
      </c>
      <c r="H21" s="17">
        <v>8</v>
      </c>
      <c r="I21" s="17">
        <v>9</v>
      </c>
      <c r="J21" s="17">
        <v>10</v>
      </c>
      <c r="K21" s="18">
        <v>11</v>
      </c>
    </row>
    <row r="22" spans="1:11" ht="25.5">
      <c r="A22" s="19">
        <v>5001</v>
      </c>
      <c r="B22" s="15"/>
      <c r="C22" s="147" t="s">
        <v>416</v>
      </c>
      <c r="D22" s="20">
        <f>D23+D147</f>
        <v>497854</v>
      </c>
      <c r="E22" s="20">
        <f t="shared" ref="E22:E57" si="0">SUM(F22:K22)</f>
        <v>243800</v>
      </c>
      <c r="F22" s="20">
        <f t="shared" ref="F22:K22" si="1">F23+F147</f>
        <v>0</v>
      </c>
      <c r="G22" s="20">
        <f t="shared" si="1"/>
        <v>0</v>
      </c>
      <c r="H22" s="20">
        <f t="shared" si="1"/>
        <v>0</v>
      </c>
      <c r="I22" s="20">
        <f t="shared" si="1"/>
        <v>241849</v>
      </c>
      <c r="J22" s="20">
        <f t="shared" si="1"/>
        <v>61</v>
      </c>
      <c r="K22" s="21">
        <f t="shared" si="1"/>
        <v>1890</v>
      </c>
    </row>
    <row r="23" spans="1:11" ht="25.5">
      <c r="A23" s="19">
        <v>5002</v>
      </c>
      <c r="B23" s="15">
        <v>700000</v>
      </c>
      <c r="C23" s="147" t="s">
        <v>417</v>
      </c>
      <c r="D23" s="20">
        <f>D24+D76+D90+D102+D131+D136+D140</f>
        <v>497654</v>
      </c>
      <c r="E23" s="20">
        <f t="shared" si="0"/>
        <v>243715</v>
      </c>
      <c r="F23" s="20">
        <f t="shared" ref="F23:K23" si="2">F24+F76+F90+F102+F131+F136+F140</f>
        <v>0</v>
      </c>
      <c r="G23" s="20">
        <f t="shared" si="2"/>
        <v>0</v>
      </c>
      <c r="H23" s="20">
        <f t="shared" si="2"/>
        <v>0</v>
      </c>
      <c r="I23" s="20">
        <f t="shared" si="2"/>
        <v>241849</v>
      </c>
      <c r="J23" s="20">
        <f t="shared" si="2"/>
        <v>61</v>
      </c>
      <c r="K23" s="21">
        <f t="shared" si="2"/>
        <v>1805</v>
      </c>
    </row>
    <row r="24" spans="1:11" ht="25.5">
      <c r="A24" s="135">
        <v>5003</v>
      </c>
      <c r="B24" s="15">
        <v>710000</v>
      </c>
      <c r="C24" s="147" t="s">
        <v>331</v>
      </c>
      <c r="D24" s="230">
        <f>D25+D33+D35+D42+D48+D55+D58+D69</f>
        <v>0</v>
      </c>
      <c r="E24" s="230">
        <f t="shared" si="0"/>
        <v>0</v>
      </c>
      <c r="F24" s="230">
        <f t="shared" ref="F24:K24" si="3">F25+F33+F35+F42+F48+F55+F58+F69</f>
        <v>0</v>
      </c>
      <c r="G24" s="230">
        <f t="shared" si="3"/>
        <v>0</v>
      </c>
      <c r="H24" s="230">
        <f t="shared" si="3"/>
        <v>0</v>
      </c>
      <c r="I24" s="230">
        <f t="shared" si="3"/>
        <v>0</v>
      </c>
      <c r="J24" s="230">
        <f t="shared" si="3"/>
        <v>0</v>
      </c>
      <c r="K24" s="231">
        <f t="shared" si="3"/>
        <v>0</v>
      </c>
    </row>
    <row r="25" spans="1:11" ht="25.5">
      <c r="A25" s="135">
        <v>5004</v>
      </c>
      <c r="B25" s="15">
        <v>711000</v>
      </c>
      <c r="C25" s="147" t="s">
        <v>332</v>
      </c>
      <c r="D25" s="230">
        <f>SUM(D26:D32)</f>
        <v>0</v>
      </c>
      <c r="E25" s="230">
        <f t="shared" si="0"/>
        <v>0</v>
      </c>
      <c r="F25" s="230">
        <f t="shared" ref="F25:K25" si="4">SUM(F26:F32)</f>
        <v>0</v>
      </c>
      <c r="G25" s="230">
        <f t="shared" si="4"/>
        <v>0</v>
      </c>
      <c r="H25" s="230">
        <f t="shared" si="4"/>
        <v>0</v>
      </c>
      <c r="I25" s="230">
        <f t="shared" si="4"/>
        <v>0</v>
      </c>
      <c r="J25" s="230">
        <f t="shared" si="4"/>
        <v>0</v>
      </c>
      <c r="K25" s="231">
        <f t="shared" si="4"/>
        <v>0</v>
      </c>
    </row>
    <row r="26" spans="1:11" ht="25.5">
      <c r="A26" s="150">
        <v>5005</v>
      </c>
      <c r="B26" s="140">
        <v>711100</v>
      </c>
      <c r="C26" s="148" t="s">
        <v>9</v>
      </c>
      <c r="D26" s="232"/>
      <c r="E26" s="232">
        <f t="shared" si="0"/>
        <v>0</v>
      </c>
      <c r="F26" s="232"/>
      <c r="G26" s="232"/>
      <c r="H26" s="232"/>
      <c r="I26" s="232"/>
      <c r="J26" s="232"/>
      <c r="K26" s="233"/>
    </row>
    <row r="27" spans="1:11" ht="12.75" customHeight="1">
      <c r="A27" s="399" t="s">
        <v>311</v>
      </c>
      <c r="B27" s="402" t="s">
        <v>312</v>
      </c>
      <c r="C27" s="406" t="s">
        <v>313</v>
      </c>
      <c r="D27" s="400" t="s">
        <v>564</v>
      </c>
      <c r="E27" s="400" t="s">
        <v>262</v>
      </c>
      <c r="F27" s="400"/>
      <c r="G27" s="400"/>
      <c r="H27" s="400"/>
      <c r="I27" s="400"/>
      <c r="J27" s="400"/>
      <c r="K27" s="409"/>
    </row>
    <row r="28" spans="1:11" ht="12.75" customHeight="1">
      <c r="A28" s="399"/>
      <c r="B28" s="402"/>
      <c r="C28" s="406"/>
      <c r="D28" s="400"/>
      <c r="E28" s="401" t="s">
        <v>220</v>
      </c>
      <c r="F28" s="400" t="s">
        <v>567</v>
      </c>
      <c r="G28" s="400"/>
      <c r="H28" s="400"/>
      <c r="I28" s="400"/>
      <c r="J28" s="400" t="s">
        <v>566</v>
      </c>
      <c r="K28" s="409" t="s">
        <v>51</v>
      </c>
    </row>
    <row r="29" spans="1:11" ht="25.5">
      <c r="A29" s="399"/>
      <c r="B29" s="402"/>
      <c r="C29" s="406"/>
      <c r="D29" s="400"/>
      <c r="E29" s="401"/>
      <c r="F29" s="15" t="s">
        <v>263</v>
      </c>
      <c r="G29" s="15" t="s">
        <v>264</v>
      </c>
      <c r="H29" s="15" t="s">
        <v>565</v>
      </c>
      <c r="I29" s="15" t="s">
        <v>50</v>
      </c>
      <c r="J29" s="400"/>
      <c r="K29" s="409"/>
    </row>
    <row r="30" spans="1:11">
      <c r="A30" s="26" t="s">
        <v>221</v>
      </c>
      <c r="B30" s="25" t="s">
        <v>222</v>
      </c>
      <c r="C30" s="357" t="s">
        <v>223</v>
      </c>
      <c r="D30" s="27" t="s">
        <v>224</v>
      </c>
      <c r="E30" s="27" t="s">
        <v>225</v>
      </c>
      <c r="F30" s="27" t="s">
        <v>226</v>
      </c>
      <c r="G30" s="27" t="s">
        <v>227</v>
      </c>
      <c r="H30" s="27" t="s">
        <v>228</v>
      </c>
      <c r="I30" s="27" t="s">
        <v>229</v>
      </c>
      <c r="J30" s="27" t="s">
        <v>230</v>
      </c>
      <c r="K30" s="28" t="s">
        <v>231</v>
      </c>
    </row>
    <row r="31" spans="1:11" ht="25.5">
      <c r="A31" s="150">
        <v>5006</v>
      </c>
      <c r="B31" s="140">
        <v>711200</v>
      </c>
      <c r="C31" s="148" t="s">
        <v>248</v>
      </c>
      <c r="D31" s="234"/>
      <c r="E31" s="234">
        <f t="shared" si="0"/>
        <v>0</v>
      </c>
      <c r="F31" s="234"/>
      <c r="G31" s="234"/>
      <c r="H31" s="234"/>
      <c r="I31" s="234"/>
      <c r="J31" s="234"/>
      <c r="K31" s="235"/>
    </row>
    <row r="32" spans="1:11" ht="25.5">
      <c r="A32" s="150">
        <v>5007</v>
      </c>
      <c r="B32" s="140">
        <v>711300</v>
      </c>
      <c r="C32" s="148" t="s">
        <v>366</v>
      </c>
      <c r="D32" s="234"/>
      <c r="E32" s="234">
        <f t="shared" si="0"/>
        <v>0</v>
      </c>
      <c r="F32" s="234"/>
      <c r="G32" s="234"/>
      <c r="H32" s="234"/>
      <c r="I32" s="234"/>
      <c r="J32" s="234"/>
      <c r="K32" s="235"/>
    </row>
    <row r="33" spans="1:11" ht="15.75" customHeight="1">
      <c r="A33" s="135">
        <v>5008</v>
      </c>
      <c r="B33" s="15">
        <v>712000</v>
      </c>
      <c r="C33" s="147" t="s">
        <v>333</v>
      </c>
      <c r="D33" s="230">
        <f>D34</f>
        <v>0</v>
      </c>
      <c r="E33" s="230">
        <f t="shared" si="0"/>
        <v>0</v>
      </c>
      <c r="F33" s="230">
        <f t="shared" ref="F33:K33" si="5">F34</f>
        <v>0</v>
      </c>
      <c r="G33" s="230">
        <f t="shared" si="5"/>
        <v>0</v>
      </c>
      <c r="H33" s="230">
        <f t="shared" si="5"/>
        <v>0</v>
      </c>
      <c r="I33" s="230">
        <f t="shared" si="5"/>
        <v>0</v>
      </c>
      <c r="J33" s="230">
        <f t="shared" si="5"/>
        <v>0</v>
      </c>
      <c r="K33" s="231">
        <f t="shared" si="5"/>
        <v>0</v>
      </c>
    </row>
    <row r="34" spans="1:11" ht="15.75" customHeight="1">
      <c r="A34" s="150">
        <v>5009</v>
      </c>
      <c r="B34" s="140">
        <v>712100</v>
      </c>
      <c r="C34" s="148" t="s">
        <v>27</v>
      </c>
      <c r="D34" s="234"/>
      <c r="E34" s="234">
        <f t="shared" si="0"/>
        <v>0</v>
      </c>
      <c r="F34" s="234"/>
      <c r="G34" s="234"/>
      <c r="H34" s="234"/>
      <c r="I34" s="234"/>
      <c r="J34" s="234"/>
      <c r="K34" s="235"/>
    </row>
    <row r="35" spans="1:11" ht="15.75" customHeight="1">
      <c r="A35" s="135">
        <v>5010</v>
      </c>
      <c r="B35" s="15">
        <v>713000</v>
      </c>
      <c r="C35" s="147" t="s">
        <v>334</v>
      </c>
      <c r="D35" s="230">
        <f>SUM(D36:D41)</f>
        <v>0</v>
      </c>
      <c r="E35" s="230">
        <f t="shared" si="0"/>
        <v>0</v>
      </c>
      <c r="F35" s="230">
        <f t="shared" ref="F35:K35" si="6">SUM(F36:F41)</f>
        <v>0</v>
      </c>
      <c r="G35" s="230">
        <f t="shared" si="6"/>
        <v>0</v>
      </c>
      <c r="H35" s="230">
        <f t="shared" si="6"/>
        <v>0</v>
      </c>
      <c r="I35" s="230">
        <f t="shared" si="6"/>
        <v>0</v>
      </c>
      <c r="J35" s="230">
        <f t="shared" si="6"/>
        <v>0</v>
      </c>
      <c r="K35" s="231">
        <f t="shared" si="6"/>
        <v>0</v>
      </c>
    </row>
    <row r="36" spans="1:11" ht="15.75" customHeight="1">
      <c r="A36" s="150">
        <v>5011</v>
      </c>
      <c r="B36" s="140">
        <v>713100</v>
      </c>
      <c r="C36" s="148" t="s">
        <v>375</v>
      </c>
      <c r="D36" s="234"/>
      <c r="E36" s="234">
        <f t="shared" si="0"/>
        <v>0</v>
      </c>
      <c r="F36" s="234"/>
      <c r="G36" s="234"/>
      <c r="H36" s="234"/>
      <c r="I36" s="234"/>
      <c r="J36" s="234"/>
      <c r="K36" s="235"/>
    </row>
    <row r="37" spans="1:11" ht="15.75" customHeight="1">
      <c r="A37" s="150">
        <v>5012</v>
      </c>
      <c r="B37" s="140">
        <v>713200</v>
      </c>
      <c r="C37" s="148" t="s">
        <v>376</v>
      </c>
      <c r="D37" s="234"/>
      <c r="E37" s="234">
        <f t="shared" si="0"/>
        <v>0</v>
      </c>
      <c r="F37" s="234"/>
      <c r="G37" s="234"/>
      <c r="H37" s="234"/>
      <c r="I37" s="234"/>
      <c r="J37" s="234"/>
      <c r="K37" s="235"/>
    </row>
    <row r="38" spans="1:11" ht="15.75" customHeight="1">
      <c r="A38" s="150">
        <v>5013</v>
      </c>
      <c r="B38" s="140">
        <v>713300</v>
      </c>
      <c r="C38" s="148" t="s">
        <v>377</v>
      </c>
      <c r="D38" s="234"/>
      <c r="E38" s="234">
        <f t="shared" si="0"/>
        <v>0</v>
      </c>
      <c r="F38" s="234"/>
      <c r="G38" s="234"/>
      <c r="H38" s="234"/>
      <c r="I38" s="234"/>
      <c r="J38" s="234"/>
      <c r="K38" s="235"/>
    </row>
    <row r="39" spans="1:11" ht="15.75" customHeight="1">
      <c r="A39" s="150">
        <v>5014</v>
      </c>
      <c r="B39" s="140">
        <v>713400</v>
      </c>
      <c r="C39" s="148" t="s">
        <v>378</v>
      </c>
      <c r="D39" s="234"/>
      <c r="E39" s="234">
        <f t="shared" si="0"/>
        <v>0</v>
      </c>
      <c r="F39" s="234"/>
      <c r="G39" s="234"/>
      <c r="H39" s="234"/>
      <c r="I39" s="234"/>
      <c r="J39" s="234"/>
      <c r="K39" s="235"/>
    </row>
    <row r="40" spans="1:11" ht="15.75" customHeight="1">
      <c r="A40" s="150">
        <v>5015</v>
      </c>
      <c r="B40" s="140">
        <v>713500</v>
      </c>
      <c r="C40" s="148" t="s">
        <v>249</v>
      </c>
      <c r="D40" s="234"/>
      <c r="E40" s="234">
        <f t="shared" si="0"/>
        <v>0</v>
      </c>
      <c r="F40" s="234"/>
      <c r="G40" s="234"/>
      <c r="H40" s="234"/>
      <c r="I40" s="234"/>
      <c r="J40" s="234"/>
      <c r="K40" s="235"/>
    </row>
    <row r="41" spans="1:11" ht="15.75" customHeight="1">
      <c r="A41" s="150">
        <v>5016</v>
      </c>
      <c r="B41" s="140">
        <v>713600</v>
      </c>
      <c r="C41" s="148" t="s">
        <v>250</v>
      </c>
      <c r="D41" s="230"/>
      <c r="E41" s="234">
        <f t="shared" si="0"/>
        <v>0</v>
      </c>
      <c r="F41" s="230"/>
      <c r="G41" s="230"/>
      <c r="H41" s="230"/>
      <c r="I41" s="230"/>
      <c r="J41" s="230"/>
      <c r="K41" s="231"/>
    </row>
    <row r="42" spans="1:11" ht="15.75" customHeight="1">
      <c r="A42" s="135">
        <v>5017</v>
      </c>
      <c r="B42" s="15">
        <v>714000</v>
      </c>
      <c r="C42" s="147" t="s">
        <v>335</v>
      </c>
      <c r="D42" s="230">
        <f>SUM(D43:D47)</f>
        <v>0</v>
      </c>
      <c r="E42" s="230">
        <f t="shared" si="0"/>
        <v>0</v>
      </c>
      <c r="F42" s="230">
        <f t="shared" ref="F42:K42" si="7">SUM(F43:F47)</f>
        <v>0</v>
      </c>
      <c r="G42" s="230">
        <f t="shared" si="7"/>
        <v>0</v>
      </c>
      <c r="H42" s="230">
        <f t="shared" si="7"/>
        <v>0</v>
      </c>
      <c r="I42" s="230">
        <f t="shared" si="7"/>
        <v>0</v>
      </c>
      <c r="J42" s="230">
        <f t="shared" si="7"/>
        <v>0</v>
      </c>
      <c r="K42" s="231">
        <f t="shared" si="7"/>
        <v>0</v>
      </c>
    </row>
    <row r="43" spans="1:11" ht="15.75" customHeight="1">
      <c r="A43" s="150">
        <v>5018</v>
      </c>
      <c r="B43" s="140">
        <v>714100</v>
      </c>
      <c r="C43" s="148" t="s">
        <v>284</v>
      </c>
      <c r="D43" s="234"/>
      <c r="E43" s="234">
        <f t="shared" si="0"/>
        <v>0</v>
      </c>
      <c r="F43" s="234"/>
      <c r="G43" s="234"/>
      <c r="H43" s="234"/>
      <c r="I43" s="234"/>
      <c r="J43" s="234"/>
      <c r="K43" s="235"/>
    </row>
    <row r="44" spans="1:11" ht="15.75" customHeight="1">
      <c r="A44" s="150">
        <v>5019</v>
      </c>
      <c r="B44" s="140">
        <v>714300</v>
      </c>
      <c r="C44" s="148" t="s">
        <v>285</v>
      </c>
      <c r="D44" s="234"/>
      <c r="E44" s="234">
        <f t="shared" si="0"/>
        <v>0</v>
      </c>
      <c r="F44" s="234"/>
      <c r="G44" s="234"/>
      <c r="H44" s="234"/>
      <c r="I44" s="234"/>
      <c r="J44" s="234"/>
      <c r="K44" s="235"/>
    </row>
    <row r="45" spans="1:11" ht="15.75" customHeight="1">
      <c r="A45" s="150">
        <v>5020</v>
      </c>
      <c r="B45" s="140">
        <v>714400</v>
      </c>
      <c r="C45" s="148" t="s">
        <v>286</v>
      </c>
      <c r="D45" s="234"/>
      <c r="E45" s="234">
        <f t="shared" si="0"/>
        <v>0</v>
      </c>
      <c r="F45" s="234"/>
      <c r="G45" s="234"/>
      <c r="H45" s="234"/>
      <c r="I45" s="234"/>
      <c r="J45" s="234"/>
      <c r="K45" s="235"/>
    </row>
    <row r="46" spans="1:11" ht="24" customHeight="1">
      <c r="A46" s="150">
        <v>5021</v>
      </c>
      <c r="B46" s="140">
        <v>714500</v>
      </c>
      <c r="C46" s="148" t="s">
        <v>100</v>
      </c>
      <c r="D46" s="234"/>
      <c r="E46" s="234">
        <f t="shared" si="0"/>
        <v>0</v>
      </c>
      <c r="F46" s="234"/>
      <c r="G46" s="234"/>
      <c r="H46" s="234"/>
      <c r="I46" s="234"/>
      <c r="J46" s="234"/>
      <c r="K46" s="235"/>
    </row>
    <row r="47" spans="1:11" ht="15.75" customHeight="1">
      <c r="A47" s="150">
        <v>5022</v>
      </c>
      <c r="B47" s="140">
        <v>714600</v>
      </c>
      <c r="C47" s="148" t="s">
        <v>287</v>
      </c>
      <c r="D47" s="234"/>
      <c r="E47" s="234">
        <f t="shared" si="0"/>
        <v>0</v>
      </c>
      <c r="F47" s="234"/>
      <c r="G47" s="234"/>
      <c r="H47" s="234"/>
      <c r="I47" s="234"/>
      <c r="J47" s="234"/>
      <c r="K47" s="235"/>
    </row>
    <row r="48" spans="1:11" ht="25.5">
      <c r="A48" s="135">
        <v>5023</v>
      </c>
      <c r="B48" s="15">
        <v>715000</v>
      </c>
      <c r="C48" s="147" t="s">
        <v>266</v>
      </c>
      <c r="D48" s="230">
        <f>SUM(D49:D54)</f>
        <v>0</v>
      </c>
      <c r="E48" s="230">
        <f t="shared" si="0"/>
        <v>0</v>
      </c>
      <c r="F48" s="230">
        <f t="shared" ref="F48:K48" si="8">SUM(F49:F54)</f>
        <v>0</v>
      </c>
      <c r="G48" s="230">
        <f t="shared" si="8"/>
        <v>0</v>
      </c>
      <c r="H48" s="230">
        <f t="shared" si="8"/>
        <v>0</v>
      </c>
      <c r="I48" s="230">
        <f t="shared" si="8"/>
        <v>0</v>
      </c>
      <c r="J48" s="230">
        <f t="shared" si="8"/>
        <v>0</v>
      </c>
      <c r="K48" s="231">
        <f t="shared" si="8"/>
        <v>0</v>
      </c>
    </row>
    <row r="49" spans="1:11" ht="15.75" customHeight="1">
      <c r="A49" s="150">
        <v>5024</v>
      </c>
      <c r="B49" s="140">
        <v>715100</v>
      </c>
      <c r="C49" s="148" t="s">
        <v>288</v>
      </c>
      <c r="D49" s="234"/>
      <c r="E49" s="234">
        <f t="shared" si="0"/>
        <v>0</v>
      </c>
      <c r="F49" s="234"/>
      <c r="G49" s="234"/>
      <c r="H49" s="234"/>
      <c r="I49" s="234"/>
      <c r="J49" s="234"/>
      <c r="K49" s="235"/>
    </row>
    <row r="50" spans="1:11" ht="15.75" customHeight="1">
      <c r="A50" s="150">
        <v>5025</v>
      </c>
      <c r="B50" s="140">
        <v>715200</v>
      </c>
      <c r="C50" s="148" t="s">
        <v>289</v>
      </c>
      <c r="D50" s="234"/>
      <c r="E50" s="234">
        <f t="shared" si="0"/>
        <v>0</v>
      </c>
      <c r="F50" s="234"/>
      <c r="G50" s="234"/>
      <c r="H50" s="234"/>
      <c r="I50" s="234"/>
      <c r="J50" s="234"/>
      <c r="K50" s="235"/>
    </row>
    <row r="51" spans="1:11" ht="15.75" customHeight="1">
      <c r="A51" s="150">
        <v>5026</v>
      </c>
      <c r="B51" s="140">
        <v>715300</v>
      </c>
      <c r="C51" s="148" t="s">
        <v>290</v>
      </c>
      <c r="D51" s="234"/>
      <c r="E51" s="234">
        <f t="shared" si="0"/>
        <v>0</v>
      </c>
      <c r="F51" s="234"/>
      <c r="G51" s="234"/>
      <c r="H51" s="234"/>
      <c r="I51" s="234"/>
      <c r="J51" s="234"/>
      <c r="K51" s="235"/>
    </row>
    <row r="52" spans="1:11" ht="25.5">
      <c r="A52" s="150">
        <v>5027</v>
      </c>
      <c r="B52" s="140">
        <v>715400</v>
      </c>
      <c r="C52" s="148" t="s">
        <v>291</v>
      </c>
      <c r="D52" s="234"/>
      <c r="E52" s="234">
        <f t="shared" si="0"/>
        <v>0</v>
      </c>
      <c r="F52" s="234"/>
      <c r="G52" s="234"/>
      <c r="H52" s="234"/>
      <c r="I52" s="234"/>
      <c r="J52" s="234"/>
      <c r="K52" s="235"/>
    </row>
    <row r="53" spans="1:11" ht="15.75" customHeight="1">
      <c r="A53" s="150">
        <v>5028</v>
      </c>
      <c r="B53" s="140">
        <v>715500</v>
      </c>
      <c r="C53" s="148" t="s">
        <v>292</v>
      </c>
      <c r="D53" s="234"/>
      <c r="E53" s="234">
        <f t="shared" si="0"/>
        <v>0</v>
      </c>
      <c r="F53" s="234"/>
      <c r="G53" s="234"/>
      <c r="H53" s="234"/>
      <c r="I53" s="234"/>
      <c r="J53" s="234"/>
      <c r="K53" s="235"/>
    </row>
    <row r="54" spans="1:11" ht="15.75" customHeight="1">
      <c r="A54" s="150">
        <v>5029</v>
      </c>
      <c r="B54" s="140">
        <v>715600</v>
      </c>
      <c r="C54" s="148" t="s">
        <v>293</v>
      </c>
      <c r="D54" s="234"/>
      <c r="E54" s="234">
        <f t="shared" si="0"/>
        <v>0</v>
      </c>
      <c r="F54" s="234"/>
      <c r="G54" s="234"/>
      <c r="H54" s="234"/>
      <c r="I54" s="234"/>
      <c r="J54" s="234"/>
      <c r="K54" s="235"/>
    </row>
    <row r="55" spans="1:11" ht="15.75" customHeight="1">
      <c r="A55" s="135">
        <v>5030</v>
      </c>
      <c r="B55" s="15">
        <v>716000</v>
      </c>
      <c r="C55" s="147" t="s">
        <v>106</v>
      </c>
      <c r="D55" s="230">
        <f>D56+D57</f>
        <v>0</v>
      </c>
      <c r="E55" s="230">
        <f t="shared" si="0"/>
        <v>0</v>
      </c>
      <c r="F55" s="230">
        <f t="shared" ref="F55:K55" si="9">F56+F57</f>
        <v>0</v>
      </c>
      <c r="G55" s="230">
        <f t="shared" si="9"/>
        <v>0</v>
      </c>
      <c r="H55" s="230">
        <f t="shared" si="9"/>
        <v>0</v>
      </c>
      <c r="I55" s="230">
        <f t="shared" si="9"/>
        <v>0</v>
      </c>
      <c r="J55" s="230">
        <f t="shared" si="9"/>
        <v>0</v>
      </c>
      <c r="K55" s="231">
        <f t="shared" si="9"/>
        <v>0</v>
      </c>
    </row>
    <row r="56" spans="1:11" ht="25.5">
      <c r="A56" s="150">
        <v>5031</v>
      </c>
      <c r="B56" s="140">
        <v>716100</v>
      </c>
      <c r="C56" s="148" t="s">
        <v>194</v>
      </c>
      <c r="D56" s="234"/>
      <c r="E56" s="234">
        <f t="shared" si="0"/>
        <v>0</v>
      </c>
      <c r="F56" s="234"/>
      <c r="G56" s="234"/>
      <c r="H56" s="234"/>
      <c r="I56" s="234"/>
      <c r="J56" s="234"/>
      <c r="K56" s="235"/>
    </row>
    <row r="57" spans="1:11" ht="25.5">
      <c r="A57" s="150">
        <v>5032</v>
      </c>
      <c r="B57" s="140">
        <v>716200</v>
      </c>
      <c r="C57" s="148" t="s">
        <v>195</v>
      </c>
      <c r="D57" s="234"/>
      <c r="E57" s="234">
        <f t="shared" si="0"/>
        <v>0</v>
      </c>
      <c r="F57" s="234"/>
      <c r="G57" s="234"/>
      <c r="H57" s="234"/>
      <c r="I57" s="234"/>
      <c r="J57" s="234"/>
      <c r="K57" s="235"/>
    </row>
    <row r="58" spans="1:11" ht="15.75" customHeight="1">
      <c r="A58" s="135">
        <v>5033</v>
      </c>
      <c r="B58" s="15">
        <v>717000</v>
      </c>
      <c r="C58" s="147" t="s">
        <v>418</v>
      </c>
      <c r="D58" s="230">
        <f>SUM(D63:D68)</f>
        <v>0</v>
      </c>
      <c r="E58" s="230">
        <f t="shared" ref="E58:E99" si="10">SUM(F58:K58)</f>
        <v>0</v>
      </c>
      <c r="F58" s="230">
        <f t="shared" ref="F58:K58" si="11">SUM(F63:F68)</f>
        <v>0</v>
      </c>
      <c r="G58" s="230">
        <f t="shared" si="11"/>
        <v>0</v>
      </c>
      <c r="H58" s="230">
        <f t="shared" si="11"/>
        <v>0</v>
      </c>
      <c r="I58" s="230">
        <f t="shared" si="11"/>
        <v>0</v>
      </c>
      <c r="J58" s="230">
        <f t="shared" si="11"/>
        <v>0</v>
      </c>
      <c r="K58" s="231">
        <f t="shared" si="11"/>
        <v>0</v>
      </c>
    </row>
    <row r="59" spans="1:11" ht="12.75" customHeight="1">
      <c r="A59" s="399" t="s">
        <v>311</v>
      </c>
      <c r="B59" s="402" t="s">
        <v>312</v>
      </c>
      <c r="C59" s="406" t="s">
        <v>313</v>
      </c>
      <c r="D59" s="410" t="s">
        <v>564</v>
      </c>
      <c r="E59" s="410" t="s">
        <v>262</v>
      </c>
      <c r="F59" s="410"/>
      <c r="G59" s="410"/>
      <c r="H59" s="410"/>
      <c r="I59" s="410"/>
      <c r="J59" s="410"/>
      <c r="K59" s="411"/>
    </row>
    <row r="60" spans="1:11" ht="12.75" customHeight="1">
      <c r="A60" s="399"/>
      <c r="B60" s="402"/>
      <c r="C60" s="406"/>
      <c r="D60" s="410"/>
      <c r="E60" s="406" t="s">
        <v>220</v>
      </c>
      <c r="F60" s="410" t="s">
        <v>567</v>
      </c>
      <c r="G60" s="410"/>
      <c r="H60" s="410"/>
      <c r="I60" s="410"/>
      <c r="J60" s="410" t="s">
        <v>566</v>
      </c>
      <c r="K60" s="411" t="s">
        <v>51</v>
      </c>
    </row>
    <row r="61" spans="1:11" ht="25.5">
      <c r="A61" s="399"/>
      <c r="B61" s="402"/>
      <c r="C61" s="406"/>
      <c r="D61" s="410"/>
      <c r="E61" s="406"/>
      <c r="F61" s="236" t="s">
        <v>263</v>
      </c>
      <c r="G61" s="236" t="s">
        <v>264</v>
      </c>
      <c r="H61" s="236" t="s">
        <v>565</v>
      </c>
      <c r="I61" s="236" t="s">
        <v>50</v>
      </c>
      <c r="J61" s="410"/>
      <c r="K61" s="411"/>
    </row>
    <row r="62" spans="1:11">
      <c r="A62" s="26" t="s">
        <v>221</v>
      </c>
      <c r="B62" s="25" t="s">
        <v>222</v>
      </c>
      <c r="C62" s="357" t="s">
        <v>223</v>
      </c>
      <c r="D62" s="25" t="s">
        <v>224</v>
      </c>
      <c r="E62" s="25" t="s">
        <v>225</v>
      </c>
      <c r="F62" s="25" t="s">
        <v>226</v>
      </c>
      <c r="G62" s="25" t="s">
        <v>227</v>
      </c>
      <c r="H62" s="25" t="s">
        <v>228</v>
      </c>
      <c r="I62" s="25" t="s">
        <v>229</v>
      </c>
      <c r="J62" s="25" t="s">
        <v>230</v>
      </c>
      <c r="K62" s="33" t="s">
        <v>231</v>
      </c>
    </row>
    <row r="63" spans="1:11" ht="18.75" customHeight="1">
      <c r="A63" s="150">
        <v>5034</v>
      </c>
      <c r="B63" s="140">
        <v>717100</v>
      </c>
      <c r="C63" s="148" t="s">
        <v>196</v>
      </c>
      <c r="D63" s="234"/>
      <c r="E63" s="234">
        <f t="shared" si="10"/>
        <v>0</v>
      </c>
      <c r="F63" s="234"/>
      <c r="G63" s="234"/>
      <c r="H63" s="234"/>
      <c r="I63" s="234"/>
      <c r="J63" s="234"/>
      <c r="K63" s="235"/>
    </row>
    <row r="64" spans="1:11" ht="18.75" customHeight="1">
      <c r="A64" s="150">
        <v>5035</v>
      </c>
      <c r="B64" s="140">
        <v>717200</v>
      </c>
      <c r="C64" s="148" t="s">
        <v>197</v>
      </c>
      <c r="D64" s="234"/>
      <c r="E64" s="234">
        <f t="shared" si="10"/>
        <v>0</v>
      </c>
      <c r="F64" s="234"/>
      <c r="G64" s="234"/>
      <c r="H64" s="234"/>
      <c r="I64" s="234"/>
      <c r="J64" s="234"/>
      <c r="K64" s="235"/>
    </row>
    <row r="65" spans="1:11" ht="18.75" customHeight="1">
      <c r="A65" s="150">
        <v>5036</v>
      </c>
      <c r="B65" s="140">
        <v>717300</v>
      </c>
      <c r="C65" s="148" t="s">
        <v>74</v>
      </c>
      <c r="D65" s="234"/>
      <c r="E65" s="234">
        <f t="shared" si="10"/>
        <v>0</v>
      </c>
      <c r="F65" s="234"/>
      <c r="G65" s="234"/>
      <c r="H65" s="234"/>
      <c r="I65" s="234"/>
      <c r="J65" s="234"/>
      <c r="K65" s="235"/>
    </row>
    <row r="66" spans="1:11" ht="18.75" customHeight="1">
      <c r="A66" s="150">
        <v>5037</v>
      </c>
      <c r="B66" s="140">
        <v>717400</v>
      </c>
      <c r="C66" s="148" t="s">
        <v>75</v>
      </c>
      <c r="D66" s="234"/>
      <c r="E66" s="234">
        <f t="shared" si="10"/>
        <v>0</v>
      </c>
      <c r="F66" s="234"/>
      <c r="G66" s="234"/>
      <c r="H66" s="234"/>
      <c r="I66" s="234"/>
      <c r="J66" s="234"/>
      <c r="K66" s="235"/>
    </row>
    <row r="67" spans="1:11" ht="18.75" customHeight="1">
      <c r="A67" s="150">
        <v>5038</v>
      </c>
      <c r="B67" s="140">
        <v>717500</v>
      </c>
      <c r="C67" s="148" t="s">
        <v>76</v>
      </c>
      <c r="D67" s="234"/>
      <c r="E67" s="234">
        <f t="shared" si="10"/>
        <v>0</v>
      </c>
      <c r="F67" s="234"/>
      <c r="G67" s="234"/>
      <c r="H67" s="234"/>
      <c r="I67" s="234"/>
      <c r="J67" s="234"/>
      <c r="K67" s="235"/>
    </row>
    <row r="68" spans="1:11" ht="18.75" customHeight="1">
      <c r="A68" s="150">
        <v>5039</v>
      </c>
      <c r="B68" s="140">
        <v>717600</v>
      </c>
      <c r="C68" s="148" t="s">
        <v>77</v>
      </c>
      <c r="D68" s="234"/>
      <c r="E68" s="234">
        <f t="shared" si="10"/>
        <v>0</v>
      </c>
      <c r="F68" s="234"/>
      <c r="G68" s="234"/>
      <c r="H68" s="234"/>
      <c r="I68" s="234"/>
      <c r="J68" s="234"/>
      <c r="K68" s="235"/>
    </row>
    <row r="69" spans="1:11" ht="38.25">
      <c r="A69" s="135">
        <v>5040</v>
      </c>
      <c r="B69" s="15">
        <v>719000</v>
      </c>
      <c r="C69" s="147" t="s">
        <v>78</v>
      </c>
      <c r="D69" s="230">
        <f>SUM(D70:D75)</f>
        <v>0</v>
      </c>
      <c r="E69" s="230">
        <f t="shared" si="10"/>
        <v>0</v>
      </c>
      <c r="F69" s="230">
        <f t="shared" ref="F69:K69" si="12">SUM(F70:F75)</f>
        <v>0</v>
      </c>
      <c r="G69" s="230">
        <f t="shared" si="12"/>
        <v>0</v>
      </c>
      <c r="H69" s="230">
        <f t="shared" si="12"/>
        <v>0</v>
      </c>
      <c r="I69" s="230">
        <f t="shared" si="12"/>
        <v>0</v>
      </c>
      <c r="J69" s="230">
        <f t="shared" si="12"/>
        <v>0</v>
      </c>
      <c r="K69" s="231">
        <f t="shared" si="12"/>
        <v>0</v>
      </c>
    </row>
    <row r="70" spans="1:11" ht="25.5">
      <c r="A70" s="150">
        <v>5041</v>
      </c>
      <c r="B70" s="140">
        <v>719100</v>
      </c>
      <c r="C70" s="148" t="s">
        <v>89</v>
      </c>
      <c r="D70" s="234"/>
      <c r="E70" s="234">
        <f t="shared" si="10"/>
        <v>0</v>
      </c>
      <c r="F70" s="234"/>
      <c r="G70" s="234"/>
      <c r="H70" s="234"/>
      <c r="I70" s="234"/>
      <c r="J70" s="234"/>
      <c r="K70" s="235"/>
    </row>
    <row r="71" spans="1:11" ht="25.5">
      <c r="A71" s="150">
        <v>5042</v>
      </c>
      <c r="B71" s="140">
        <v>719200</v>
      </c>
      <c r="C71" s="148" t="s">
        <v>90</v>
      </c>
      <c r="D71" s="234"/>
      <c r="E71" s="234">
        <f t="shared" si="10"/>
        <v>0</v>
      </c>
      <c r="F71" s="234"/>
      <c r="G71" s="234"/>
      <c r="H71" s="234"/>
      <c r="I71" s="234"/>
      <c r="J71" s="234"/>
      <c r="K71" s="235"/>
    </row>
    <row r="72" spans="1:11" ht="25.5">
      <c r="A72" s="150">
        <v>5043</v>
      </c>
      <c r="B72" s="140">
        <v>719300</v>
      </c>
      <c r="C72" s="148" t="s">
        <v>294</v>
      </c>
      <c r="D72" s="234"/>
      <c r="E72" s="234">
        <f t="shared" si="10"/>
        <v>0</v>
      </c>
      <c r="F72" s="234"/>
      <c r="G72" s="234"/>
      <c r="H72" s="234"/>
      <c r="I72" s="234"/>
      <c r="J72" s="234"/>
      <c r="K72" s="235"/>
    </row>
    <row r="73" spans="1:11" ht="18.75" customHeight="1">
      <c r="A73" s="150">
        <v>5044</v>
      </c>
      <c r="B73" s="140">
        <v>719400</v>
      </c>
      <c r="C73" s="148" t="s">
        <v>295</v>
      </c>
      <c r="D73" s="234"/>
      <c r="E73" s="234">
        <f t="shared" si="10"/>
        <v>0</v>
      </c>
      <c r="F73" s="234"/>
      <c r="G73" s="234"/>
      <c r="H73" s="234"/>
      <c r="I73" s="234"/>
      <c r="J73" s="234"/>
      <c r="K73" s="235"/>
    </row>
    <row r="74" spans="1:11" ht="25.5">
      <c r="A74" s="150">
        <v>5045</v>
      </c>
      <c r="B74" s="140">
        <v>719500</v>
      </c>
      <c r="C74" s="148" t="s">
        <v>296</v>
      </c>
      <c r="D74" s="234"/>
      <c r="E74" s="234">
        <f t="shared" si="10"/>
        <v>0</v>
      </c>
      <c r="F74" s="234"/>
      <c r="G74" s="234"/>
      <c r="H74" s="234"/>
      <c r="I74" s="234"/>
      <c r="J74" s="234"/>
      <c r="K74" s="235"/>
    </row>
    <row r="75" spans="1:11" ht="25.5">
      <c r="A75" s="150">
        <v>5046</v>
      </c>
      <c r="B75" s="140">
        <v>719600</v>
      </c>
      <c r="C75" s="148" t="s">
        <v>104</v>
      </c>
      <c r="D75" s="234"/>
      <c r="E75" s="234">
        <f t="shared" si="10"/>
        <v>0</v>
      </c>
      <c r="F75" s="234"/>
      <c r="G75" s="234"/>
      <c r="H75" s="234"/>
      <c r="I75" s="234"/>
      <c r="J75" s="234"/>
      <c r="K75" s="235"/>
    </row>
    <row r="76" spans="1:11" ht="18.75" customHeight="1">
      <c r="A76" s="135">
        <v>5047</v>
      </c>
      <c r="B76" s="15">
        <v>720000</v>
      </c>
      <c r="C76" s="147" t="s">
        <v>79</v>
      </c>
      <c r="D76" s="20">
        <f>D77+D82</f>
        <v>0</v>
      </c>
      <c r="E76" s="20">
        <f t="shared" si="10"/>
        <v>0</v>
      </c>
      <c r="F76" s="20">
        <f t="shared" ref="F76:K76" si="13">F77+F82</f>
        <v>0</v>
      </c>
      <c r="G76" s="20">
        <f t="shared" si="13"/>
        <v>0</v>
      </c>
      <c r="H76" s="20">
        <f t="shared" si="13"/>
        <v>0</v>
      </c>
      <c r="I76" s="20">
        <f t="shared" si="13"/>
        <v>0</v>
      </c>
      <c r="J76" s="20">
        <f t="shared" si="13"/>
        <v>0</v>
      </c>
      <c r="K76" s="21">
        <f t="shared" si="13"/>
        <v>0</v>
      </c>
    </row>
    <row r="77" spans="1:11" ht="25.5">
      <c r="A77" s="135">
        <v>5048</v>
      </c>
      <c r="B77" s="15">
        <v>721000</v>
      </c>
      <c r="C77" s="147" t="s">
        <v>80</v>
      </c>
      <c r="D77" s="20">
        <f>SUM(D78:D81)</f>
        <v>0</v>
      </c>
      <c r="E77" s="20">
        <f t="shared" si="10"/>
        <v>0</v>
      </c>
      <c r="F77" s="20">
        <f t="shared" ref="F77:K77" si="14">SUM(F78:F81)</f>
        <v>0</v>
      </c>
      <c r="G77" s="20">
        <f t="shared" si="14"/>
        <v>0</v>
      </c>
      <c r="H77" s="20">
        <f t="shared" si="14"/>
        <v>0</v>
      </c>
      <c r="I77" s="20">
        <f t="shared" si="14"/>
        <v>0</v>
      </c>
      <c r="J77" s="20">
        <f t="shared" si="14"/>
        <v>0</v>
      </c>
      <c r="K77" s="21">
        <f t="shared" si="14"/>
        <v>0</v>
      </c>
    </row>
    <row r="78" spans="1:11" ht="18.75" customHeight="1">
      <c r="A78" s="150">
        <v>5049</v>
      </c>
      <c r="B78" s="140">
        <v>721100</v>
      </c>
      <c r="C78" s="148" t="s">
        <v>105</v>
      </c>
      <c r="D78" s="22"/>
      <c r="E78" s="23">
        <f t="shared" si="10"/>
        <v>0</v>
      </c>
      <c r="F78" s="22"/>
      <c r="G78" s="22"/>
      <c r="H78" s="22"/>
      <c r="I78" s="22"/>
      <c r="J78" s="22"/>
      <c r="K78" s="24"/>
    </row>
    <row r="79" spans="1:11" ht="18.75" customHeight="1">
      <c r="A79" s="150">
        <v>5050</v>
      </c>
      <c r="B79" s="140">
        <v>721200</v>
      </c>
      <c r="C79" s="148" t="s">
        <v>350</v>
      </c>
      <c r="D79" s="22"/>
      <c r="E79" s="23">
        <f t="shared" si="10"/>
        <v>0</v>
      </c>
      <c r="F79" s="22"/>
      <c r="G79" s="22"/>
      <c r="H79" s="22"/>
      <c r="I79" s="22"/>
      <c r="J79" s="22"/>
      <c r="K79" s="24"/>
    </row>
    <row r="80" spans="1:11" ht="25.5">
      <c r="A80" s="150">
        <v>5051</v>
      </c>
      <c r="B80" s="140">
        <v>721300</v>
      </c>
      <c r="C80" s="148" t="s">
        <v>401</v>
      </c>
      <c r="D80" s="22"/>
      <c r="E80" s="23">
        <f t="shared" si="10"/>
        <v>0</v>
      </c>
      <c r="F80" s="22"/>
      <c r="G80" s="22"/>
      <c r="H80" s="22"/>
      <c r="I80" s="22"/>
      <c r="J80" s="22"/>
      <c r="K80" s="24"/>
    </row>
    <row r="81" spans="1:11" ht="25.5">
      <c r="A81" s="150">
        <v>5052</v>
      </c>
      <c r="B81" s="140">
        <v>721400</v>
      </c>
      <c r="C81" s="148" t="s">
        <v>402</v>
      </c>
      <c r="D81" s="22"/>
      <c r="E81" s="23">
        <f t="shared" si="10"/>
        <v>0</v>
      </c>
      <c r="F81" s="22"/>
      <c r="G81" s="22"/>
      <c r="H81" s="22"/>
      <c r="I81" s="22"/>
      <c r="J81" s="22"/>
      <c r="K81" s="24"/>
    </row>
    <row r="82" spans="1:11" ht="29.25" customHeight="1">
      <c r="A82" s="135">
        <v>5053</v>
      </c>
      <c r="B82" s="15">
        <v>722000</v>
      </c>
      <c r="C82" s="147" t="s">
        <v>81</v>
      </c>
      <c r="D82" s="20">
        <f>SUM(D83:D85)</f>
        <v>0</v>
      </c>
      <c r="E82" s="20">
        <f t="shared" si="10"/>
        <v>0</v>
      </c>
      <c r="F82" s="20">
        <f t="shared" ref="F82:K82" si="15">SUM(F83:F85)</f>
        <v>0</v>
      </c>
      <c r="G82" s="20">
        <f t="shared" si="15"/>
        <v>0</v>
      </c>
      <c r="H82" s="20">
        <f t="shared" si="15"/>
        <v>0</v>
      </c>
      <c r="I82" s="20">
        <f t="shared" si="15"/>
        <v>0</v>
      </c>
      <c r="J82" s="20">
        <f t="shared" si="15"/>
        <v>0</v>
      </c>
      <c r="K82" s="21">
        <f t="shared" si="15"/>
        <v>0</v>
      </c>
    </row>
    <row r="83" spans="1:11" ht="18.75" customHeight="1">
      <c r="A83" s="150">
        <v>5054</v>
      </c>
      <c r="B83" s="140">
        <v>722100</v>
      </c>
      <c r="C83" s="148" t="s">
        <v>403</v>
      </c>
      <c r="D83" s="22"/>
      <c r="E83" s="23">
        <f t="shared" si="10"/>
        <v>0</v>
      </c>
      <c r="F83" s="22"/>
      <c r="G83" s="22"/>
      <c r="H83" s="22"/>
      <c r="I83" s="22"/>
      <c r="J83" s="22"/>
      <c r="K83" s="24"/>
    </row>
    <row r="84" spans="1:11" ht="18.75" customHeight="1">
      <c r="A84" s="150">
        <v>5055</v>
      </c>
      <c r="B84" s="140">
        <v>722200</v>
      </c>
      <c r="C84" s="148" t="s">
        <v>82</v>
      </c>
      <c r="D84" s="22"/>
      <c r="E84" s="23">
        <f t="shared" si="10"/>
        <v>0</v>
      </c>
      <c r="F84" s="22"/>
      <c r="G84" s="22"/>
      <c r="H84" s="22"/>
      <c r="I84" s="22"/>
      <c r="J84" s="22"/>
      <c r="K84" s="24"/>
    </row>
    <row r="85" spans="1:11" ht="18.75" customHeight="1">
      <c r="A85" s="150">
        <v>5056</v>
      </c>
      <c r="B85" s="140">
        <v>722300</v>
      </c>
      <c r="C85" s="148" t="s">
        <v>1</v>
      </c>
      <c r="D85" s="22"/>
      <c r="E85" s="23">
        <f t="shared" si="10"/>
        <v>0</v>
      </c>
      <c r="F85" s="22"/>
      <c r="G85" s="22"/>
      <c r="H85" s="22"/>
      <c r="I85" s="22"/>
      <c r="J85" s="22"/>
      <c r="K85" s="24"/>
    </row>
    <row r="86" spans="1:11" ht="12.75" customHeight="1">
      <c r="A86" s="399" t="s">
        <v>311</v>
      </c>
      <c r="B86" s="402" t="s">
        <v>312</v>
      </c>
      <c r="C86" s="406" t="s">
        <v>313</v>
      </c>
      <c r="D86" s="400" t="s">
        <v>564</v>
      </c>
      <c r="E86" s="400" t="s">
        <v>262</v>
      </c>
      <c r="F86" s="400"/>
      <c r="G86" s="400"/>
      <c r="H86" s="400"/>
      <c r="I86" s="400"/>
      <c r="J86" s="400"/>
      <c r="K86" s="409"/>
    </row>
    <row r="87" spans="1:11" ht="12.75" customHeight="1">
      <c r="A87" s="399"/>
      <c r="B87" s="402"/>
      <c r="C87" s="406"/>
      <c r="D87" s="400"/>
      <c r="E87" s="401" t="s">
        <v>220</v>
      </c>
      <c r="F87" s="400" t="s">
        <v>567</v>
      </c>
      <c r="G87" s="400"/>
      <c r="H87" s="400"/>
      <c r="I87" s="400"/>
      <c r="J87" s="400" t="s">
        <v>566</v>
      </c>
      <c r="K87" s="409" t="s">
        <v>51</v>
      </c>
    </row>
    <row r="88" spans="1:11" ht="25.5">
      <c r="A88" s="399"/>
      <c r="B88" s="402"/>
      <c r="C88" s="406"/>
      <c r="D88" s="400"/>
      <c r="E88" s="401"/>
      <c r="F88" s="15" t="s">
        <v>263</v>
      </c>
      <c r="G88" s="15" t="s">
        <v>264</v>
      </c>
      <c r="H88" s="15" t="s">
        <v>565</v>
      </c>
      <c r="I88" s="15" t="s">
        <v>50</v>
      </c>
      <c r="J88" s="400"/>
      <c r="K88" s="409"/>
    </row>
    <row r="89" spans="1:11">
      <c r="A89" s="26" t="s">
        <v>221</v>
      </c>
      <c r="B89" s="25" t="s">
        <v>222</v>
      </c>
      <c r="C89" s="357" t="s">
        <v>223</v>
      </c>
      <c r="D89" s="27" t="s">
        <v>224</v>
      </c>
      <c r="E89" s="27" t="s">
        <v>225</v>
      </c>
      <c r="F89" s="27" t="s">
        <v>226</v>
      </c>
      <c r="G89" s="27" t="s">
        <v>227</v>
      </c>
      <c r="H89" s="27" t="s">
        <v>228</v>
      </c>
      <c r="I89" s="27" t="s">
        <v>229</v>
      </c>
      <c r="J89" s="27" t="s">
        <v>230</v>
      </c>
      <c r="K89" s="28" t="s">
        <v>231</v>
      </c>
    </row>
    <row r="90" spans="1:11" ht="25.5">
      <c r="A90" s="135">
        <v>5057</v>
      </c>
      <c r="B90" s="15">
        <v>730000</v>
      </c>
      <c r="C90" s="147" t="s">
        <v>419</v>
      </c>
      <c r="D90" s="20">
        <f>D91+D94+D99</f>
        <v>3100</v>
      </c>
      <c r="E90" s="20">
        <f t="shared" si="10"/>
        <v>61</v>
      </c>
      <c r="F90" s="20">
        <f t="shared" ref="F90:K90" si="16">F91+F94+F99</f>
        <v>0</v>
      </c>
      <c r="G90" s="20">
        <f t="shared" si="16"/>
        <v>0</v>
      </c>
      <c r="H90" s="20">
        <f t="shared" si="16"/>
        <v>0</v>
      </c>
      <c r="I90" s="20">
        <f t="shared" si="16"/>
        <v>0</v>
      </c>
      <c r="J90" s="20">
        <f t="shared" si="16"/>
        <v>61</v>
      </c>
      <c r="K90" s="21">
        <f t="shared" si="16"/>
        <v>0</v>
      </c>
    </row>
    <row r="91" spans="1:11" ht="25.5" customHeight="1">
      <c r="A91" s="135">
        <v>5058</v>
      </c>
      <c r="B91" s="15">
        <v>731000</v>
      </c>
      <c r="C91" s="147" t="s">
        <v>83</v>
      </c>
      <c r="D91" s="20">
        <f>D92+D93</f>
        <v>0</v>
      </c>
      <c r="E91" s="20">
        <f t="shared" si="10"/>
        <v>0</v>
      </c>
      <c r="F91" s="20">
        <f t="shared" ref="F91:K91" si="17">F92+F93</f>
        <v>0</v>
      </c>
      <c r="G91" s="20">
        <f t="shared" si="17"/>
        <v>0</v>
      </c>
      <c r="H91" s="20">
        <f t="shared" si="17"/>
        <v>0</v>
      </c>
      <c r="I91" s="20">
        <f t="shared" si="17"/>
        <v>0</v>
      </c>
      <c r="J91" s="20">
        <f t="shared" si="17"/>
        <v>0</v>
      </c>
      <c r="K91" s="21">
        <f t="shared" si="17"/>
        <v>0</v>
      </c>
    </row>
    <row r="92" spans="1:11" ht="17.25" customHeight="1">
      <c r="A92" s="150">
        <v>5059</v>
      </c>
      <c r="B92" s="140">
        <v>731100</v>
      </c>
      <c r="C92" s="148" t="s">
        <v>2</v>
      </c>
      <c r="D92" s="22"/>
      <c r="E92" s="23">
        <f t="shared" si="10"/>
        <v>0</v>
      </c>
      <c r="F92" s="22"/>
      <c r="G92" s="22"/>
      <c r="H92" s="22"/>
      <c r="I92" s="22"/>
      <c r="J92" s="22"/>
      <c r="K92" s="24"/>
    </row>
    <row r="93" spans="1:11" ht="17.25" customHeight="1">
      <c r="A93" s="150">
        <v>5060</v>
      </c>
      <c r="B93" s="140">
        <v>731200</v>
      </c>
      <c r="C93" s="148" t="s">
        <v>3</v>
      </c>
      <c r="D93" s="22"/>
      <c r="E93" s="23">
        <f t="shared" si="10"/>
        <v>0</v>
      </c>
      <c r="F93" s="22"/>
      <c r="G93" s="22"/>
      <c r="H93" s="22"/>
      <c r="I93" s="22"/>
      <c r="J93" s="22"/>
      <c r="K93" s="24"/>
    </row>
    <row r="94" spans="1:11" ht="25.5">
      <c r="A94" s="135">
        <v>5061</v>
      </c>
      <c r="B94" s="15">
        <v>732000</v>
      </c>
      <c r="C94" s="147" t="s">
        <v>420</v>
      </c>
      <c r="D94" s="20">
        <f>D95+D96+D97+D98</f>
        <v>3100</v>
      </c>
      <c r="E94" s="20">
        <f t="shared" si="10"/>
        <v>61</v>
      </c>
      <c r="F94" s="20">
        <f t="shared" ref="F94:K94" si="18">F95+F96+F97+F98</f>
        <v>0</v>
      </c>
      <c r="G94" s="20">
        <f t="shared" si="18"/>
        <v>0</v>
      </c>
      <c r="H94" s="20">
        <f t="shared" si="18"/>
        <v>0</v>
      </c>
      <c r="I94" s="20">
        <f t="shared" si="18"/>
        <v>0</v>
      </c>
      <c r="J94" s="20">
        <f t="shared" si="18"/>
        <v>61</v>
      </c>
      <c r="K94" s="21">
        <f t="shared" si="18"/>
        <v>0</v>
      </c>
    </row>
    <row r="95" spans="1:11" ht="17.25" customHeight="1">
      <c r="A95" s="150">
        <v>5062</v>
      </c>
      <c r="B95" s="140">
        <v>732100</v>
      </c>
      <c r="C95" s="148" t="s">
        <v>4</v>
      </c>
      <c r="D95" s="22">
        <v>3100</v>
      </c>
      <c r="E95" s="23">
        <f t="shared" si="10"/>
        <v>61</v>
      </c>
      <c r="F95" s="22"/>
      <c r="G95" s="22"/>
      <c r="H95" s="22"/>
      <c r="I95" s="22"/>
      <c r="J95" s="22">
        <v>61</v>
      </c>
      <c r="K95" s="24"/>
    </row>
    <row r="96" spans="1:11" ht="17.25" customHeight="1">
      <c r="A96" s="150">
        <v>5063</v>
      </c>
      <c r="B96" s="140">
        <v>732200</v>
      </c>
      <c r="C96" s="148" t="s">
        <v>233</v>
      </c>
      <c r="D96" s="22"/>
      <c r="E96" s="23">
        <f t="shared" si="10"/>
        <v>0</v>
      </c>
      <c r="F96" s="22"/>
      <c r="G96" s="22"/>
      <c r="H96" s="22"/>
      <c r="I96" s="22"/>
      <c r="J96" s="22"/>
      <c r="K96" s="24"/>
    </row>
    <row r="97" spans="1:11" ht="17.25" customHeight="1">
      <c r="A97" s="150">
        <v>5064</v>
      </c>
      <c r="B97" s="140">
        <v>732300</v>
      </c>
      <c r="C97" s="148" t="s">
        <v>408</v>
      </c>
      <c r="D97" s="22"/>
      <c r="E97" s="23">
        <f t="shared" si="10"/>
        <v>0</v>
      </c>
      <c r="F97" s="22"/>
      <c r="G97" s="22"/>
      <c r="H97" s="22"/>
      <c r="I97" s="22"/>
      <c r="J97" s="22"/>
      <c r="K97" s="24"/>
    </row>
    <row r="98" spans="1:11" ht="17.25" customHeight="1">
      <c r="A98" s="150">
        <v>5065</v>
      </c>
      <c r="B98" s="140">
        <v>732400</v>
      </c>
      <c r="C98" s="148" t="s">
        <v>409</v>
      </c>
      <c r="D98" s="22"/>
      <c r="E98" s="23">
        <f t="shared" si="10"/>
        <v>0</v>
      </c>
      <c r="F98" s="22"/>
      <c r="G98" s="22"/>
      <c r="H98" s="22"/>
      <c r="I98" s="22"/>
      <c r="J98" s="22"/>
      <c r="K98" s="24"/>
    </row>
    <row r="99" spans="1:11" ht="25.5">
      <c r="A99" s="135">
        <v>5066</v>
      </c>
      <c r="B99" s="15">
        <v>733000</v>
      </c>
      <c r="C99" s="147" t="s">
        <v>421</v>
      </c>
      <c r="D99" s="20">
        <f>D100+D101</f>
        <v>0</v>
      </c>
      <c r="E99" s="20">
        <f t="shared" si="10"/>
        <v>0</v>
      </c>
      <c r="F99" s="20">
        <f t="shared" ref="F99:K99" si="19">F100+F101</f>
        <v>0</v>
      </c>
      <c r="G99" s="20">
        <f t="shared" si="19"/>
        <v>0</v>
      </c>
      <c r="H99" s="20">
        <f t="shared" si="19"/>
        <v>0</v>
      </c>
      <c r="I99" s="20">
        <f t="shared" si="19"/>
        <v>0</v>
      </c>
      <c r="J99" s="20">
        <f t="shared" si="19"/>
        <v>0</v>
      </c>
      <c r="K99" s="21">
        <f t="shared" si="19"/>
        <v>0</v>
      </c>
    </row>
    <row r="100" spans="1:11" ht="17.25" customHeight="1">
      <c r="A100" s="150">
        <v>5067</v>
      </c>
      <c r="B100" s="140">
        <v>733100</v>
      </c>
      <c r="C100" s="148" t="s">
        <v>234</v>
      </c>
      <c r="D100" s="22"/>
      <c r="E100" s="23">
        <f t="shared" ref="E100:E135" si="20">SUM(F100:K100)</f>
        <v>0</v>
      </c>
      <c r="F100" s="22"/>
      <c r="G100" s="22"/>
      <c r="H100" s="22"/>
      <c r="I100" s="22"/>
      <c r="J100" s="22"/>
      <c r="K100" s="24"/>
    </row>
    <row r="101" spans="1:11" ht="17.25" customHeight="1">
      <c r="A101" s="150">
        <v>5068</v>
      </c>
      <c r="B101" s="140">
        <v>733200</v>
      </c>
      <c r="C101" s="148" t="s">
        <v>235</v>
      </c>
      <c r="D101" s="22"/>
      <c r="E101" s="23">
        <f t="shared" si="20"/>
        <v>0</v>
      </c>
      <c r="F101" s="22"/>
      <c r="G101" s="22"/>
      <c r="H101" s="22"/>
      <c r="I101" s="22"/>
      <c r="J101" s="22"/>
      <c r="K101" s="24"/>
    </row>
    <row r="102" spans="1:11" ht="17.25" customHeight="1">
      <c r="A102" s="135">
        <v>5069</v>
      </c>
      <c r="B102" s="15">
        <v>740000</v>
      </c>
      <c r="C102" s="147" t="s">
        <v>422</v>
      </c>
      <c r="D102" s="20">
        <f>D103+D110+D115+D126+D129</f>
        <v>4900</v>
      </c>
      <c r="E102" s="20">
        <f t="shared" si="20"/>
        <v>1805</v>
      </c>
      <c r="F102" s="20">
        <f t="shared" ref="F102:K102" si="21">F103+F110+F115+F126+F129</f>
        <v>0</v>
      </c>
      <c r="G102" s="20">
        <f t="shared" si="21"/>
        <v>0</v>
      </c>
      <c r="H102" s="20">
        <f t="shared" si="21"/>
        <v>0</v>
      </c>
      <c r="I102" s="20">
        <f t="shared" si="21"/>
        <v>0</v>
      </c>
      <c r="J102" s="20">
        <f t="shared" si="21"/>
        <v>0</v>
      </c>
      <c r="K102" s="21">
        <f t="shared" si="21"/>
        <v>1805</v>
      </c>
    </row>
    <row r="103" spans="1:11" ht="17.25" customHeight="1">
      <c r="A103" s="135">
        <v>5070</v>
      </c>
      <c r="B103" s="15">
        <v>741000</v>
      </c>
      <c r="C103" s="147" t="s">
        <v>423</v>
      </c>
      <c r="D103" s="20">
        <f>SUM(D104:D109)</f>
        <v>500</v>
      </c>
      <c r="E103" s="20">
        <f t="shared" si="20"/>
        <v>0</v>
      </c>
      <c r="F103" s="20">
        <f t="shared" ref="F103:K103" si="22">SUM(F104:F109)</f>
        <v>0</v>
      </c>
      <c r="G103" s="20">
        <f t="shared" si="22"/>
        <v>0</v>
      </c>
      <c r="H103" s="20">
        <f t="shared" si="22"/>
        <v>0</v>
      </c>
      <c r="I103" s="20">
        <f t="shared" si="22"/>
        <v>0</v>
      </c>
      <c r="J103" s="20">
        <f t="shared" si="22"/>
        <v>0</v>
      </c>
      <c r="K103" s="21">
        <f t="shared" si="22"/>
        <v>0</v>
      </c>
    </row>
    <row r="104" spans="1:11" ht="17.25" customHeight="1">
      <c r="A104" s="150">
        <v>5071</v>
      </c>
      <c r="B104" s="140">
        <v>741100</v>
      </c>
      <c r="C104" s="148" t="s">
        <v>236</v>
      </c>
      <c r="D104" s="22"/>
      <c r="E104" s="23">
        <f t="shared" si="20"/>
        <v>0</v>
      </c>
      <c r="F104" s="22"/>
      <c r="G104" s="22"/>
      <c r="H104" s="22"/>
      <c r="I104" s="22"/>
      <c r="J104" s="22"/>
      <c r="K104" s="24"/>
    </row>
    <row r="105" spans="1:11" ht="17.25" customHeight="1">
      <c r="A105" s="150">
        <v>5072</v>
      </c>
      <c r="B105" s="140">
        <v>741200</v>
      </c>
      <c r="C105" s="148" t="s">
        <v>237</v>
      </c>
      <c r="D105" s="22"/>
      <c r="E105" s="23">
        <f t="shared" si="20"/>
        <v>0</v>
      </c>
      <c r="F105" s="22"/>
      <c r="G105" s="22"/>
      <c r="H105" s="22"/>
      <c r="I105" s="22"/>
      <c r="J105" s="22"/>
      <c r="K105" s="24"/>
    </row>
    <row r="106" spans="1:11" ht="17.25" customHeight="1">
      <c r="A106" s="150">
        <v>5073</v>
      </c>
      <c r="B106" s="140">
        <v>741300</v>
      </c>
      <c r="C106" s="148" t="s">
        <v>238</v>
      </c>
      <c r="D106" s="22"/>
      <c r="E106" s="23">
        <f t="shared" si="20"/>
        <v>0</v>
      </c>
      <c r="F106" s="22"/>
      <c r="G106" s="22"/>
      <c r="H106" s="22"/>
      <c r="I106" s="22"/>
      <c r="J106" s="22"/>
      <c r="K106" s="24"/>
    </row>
    <row r="107" spans="1:11" ht="25.5">
      <c r="A107" s="150">
        <v>5074</v>
      </c>
      <c r="B107" s="140">
        <v>741400</v>
      </c>
      <c r="C107" s="148" t="s">
        <v>239</v>
      </c>
      <c r="D107" s="29">
        <v>500</v>
      </c>
      <c r="E107" s="23">
        <f t="shared" si="20"/>
        <v>0</v>
      </c>
      <c r="F107" s="54"/>
      <c r="G107" s="54"/>
      <c r="H107" s="54"/>
      <c r="I107" s="54"/>
      <c r="J107" s="54"/>
      <c r="K107" s="55"/>
    </row>
    <row r="108" spans="1:11" ht="17.25" customHeight="1">
      <c r="A108" s="150">
        <v>5075</v>
      </c>
      <c r="B108" s="140">
        <v>741500</v>
      </c>
      <c r="C108" s="148" t="s">
        <v>240</v>
      </c>
      <c r="D108" s="22"/>
      <c r="E108" s="23">
        <f t="shared" si="20"/>
        <v>0</v>
      </c>
      <c r="F108" s="22"/>
      <c r="G108" s="22"/>
      <c r="H108" s="22"/>
      <c r="I108" s="22"/>
      <c r="J108" s="22"/>
      <c r="K108" s="24"/>
    </row>
    <row r="109" spans="1:11" ht="17.25" customHeight="1">
      <c r="A109" s="150">
        <v>5076</v>
      </c>
      <c r="B109" s="140">
        <v>741600</v>
      </c>
      <c r="C109" s="148" t="s">
        <v>84</v>
      </c>
      <c r="D109" s="22"/>
      <c r="E109" s="23">
        <f t="shared" si="20"/>
        <v>0</v>
      </c>
      <c r="F109" s="22"/>
      <c r="G109" s="22"/>
      <c r="H109" s="22"/>
      <c r="I109" s="22"/>
      <c r="J109" s="22"/>
      <c r="K109" s="24"/>
    </row>
    <row r="110" spans="1:11" ht="25.5">
      <c r="A110" s="135">
        <v>5077</v>
      </c>
      <c r="B110" s="15">
        <v>742000</v>
      </c>
      <c r="C110" s="147" t="s">
        <v>424</v>
      </c>
      <c r="D110" s="20">
        <f>SUM(D111:D114)</f>
        <v>4400</v>
      </c>
      <c r="E110" s="20">
        <f t="shared" si="20"/>
        <v>1805</v>
      </c>
      <c r="F110" s="20">
        <f t="shared" ref="F110:K110" si="23">SUM(F111:F114)</f>
        <v>0</v>
      </c>
      <c r="G110" s="20">
        <f t="shared" si="23"/>
        <v>0</v>
      </c>
      <c r="H110" s="20">
        <f t="shared" si="23"/>
        <v>0</v>
      </c>
      <c r="I110" s="20">
        <f t="shared" si="23"/>
        <v>0</v>
      </c>
      <c r="J110" s="20">
        <f t="shared" si="23"/>
        <v>0</v>
      </c>
      <c r="K110" s="21">
        <f t="shared" si="23"/>
        <v>1805</v>
      </c>
    </row>
    <row r="111" spans="1:11" ht="25.5">
      <c r="A111" s="150">
        <v>5078</v>
      </c>
      <c r="B111" s="140">
        <v>742100</v>
      </c>
      <c r="C111" s="148" t="s">
        <v>241</v>
      </c>
      <c r="D111" s="22">
        <v>3300</v>
      </c>
      <c r="E111" s="23">
        <f t="shared" si="20"/>
        <v>1314</v>
      </c>
      <c r="F111" s="22"/>
      <c r="G111" s="22"/>
      <c r="H111" s="22"/>
      <c r="I111" s="22"/>
      <c r="J111" s="22"/>
      <c r="K111" s="24">
        <v>1314</v>
      </c>
    </row>
    <row r="112" spans="1:11" ht="17.25" customHeight="1">
      <c r="A112" s="150">
        <v>5079</v>
      </c>
      <c r="B112" s="140">
        <v>742200</v>
      </c>
      <c r="C112" s="148" t="s">
        <v>85</v>
      </c>
      <c r="D112" s="22"/>
      <c r="E112" s="23">
        <f t="shared" si="20"/>
        <v>0</v>
      </c>
      <c r="F112" s="22"/>
      <c r="G112" s="22"/>
      <c r="H112" s="22"/>
      <c r="I112" s="22"/>
      <c r="J112" s="22"/>
      <c r="K112" s="24"/>
    </row>
    <row r="113" spans="1:11" ht="25.5">
      <c r="A113" s="150">
        <v>5080</v>
      </c>
      <c r="B113" s="140">
        <v>742300</v>
      </c>
      <c r="C113" s="148" t="s">
        <v>192</v>
      </c>
      <c r="D113" s="22">
        <v>1100</v>
      </c>
      <c r="E113" s="23">
        <f t="shared" si="20"/>
        <v>491</v>
      </c>
      <c r="F113" s="22"/>
      <c r="G113" s="22"/>
      <c r="H113" s="22"/>
      <c r="I113" s="22"/>
      <c r="J113" s="22"/>
      <c r="K113" s="24">
        <v>491</v>
      </c>
    </row>
    <row r="114" spans="1:11" ht="17.25" customHeight="1">
      <c r="A114" s="150">
        <v>5081</v>
      </c>
      <c r="B114" s="140">
        <v>742400</v>
      </c>
      <c r="C114" s="148" t="s">
        <v>193</v>
      </c>
      <c r="D114" s="22"/>
      <c r="E114" s="23">
        <f t="shared" si="20"/>
        <v>0</v>
      </c>
      <c r="F114" s="22"/>
      <c r="G114" s="22"/>
      <c r="H114" s="22"/>
      <c r="I114" s="22"/>
      <c r="J114" s="22"/>
      <c r="K114" s="24"/>
    </row>
    <row r="115" spans="1:11" ht="25.5">
      <c r="A115" s="135">
        <v>5082</v>
      </c>
      <c r="B115" s="15">
        <v>743000</v>
      </c>
      <c r="C115" s="147" t="s">
        <v>425</v>
      </c>
      <c r="D115" s="20">
        <f>SUM(D120:D125)</f>
        <v>0</v>
      </c>
      <c r="E115" s="20">
        <f t="shared" si="20"/>
        <v>0</v>
      </c>
      <c r="F115" s="20">
        <f t="shared" ref="F115:K115" si="24">SUM(F120:F125)</f>
        <v>0</v>
      </c>
      <c r="G115" s="20">
        <f t="shared" si="24"/>
        <v>0</v>
      </c>
      <c r="H115" s="20">
        <f t="shared" si="24"/>
        <v>0</v>
      </c>
      <c r="I115" s="20">
        <f t="shared" si="24"/>
        <v>0</v>
      </c>
      <c r="J115" s="20">
        <f t="shared" si="24"/>
        <v>0</v>
      </c>
      <c r="K115" s="21">
        <f t="shared" si="24"/>
        <v>0</v>
      </c>
    </row>
    <row r="116" spans="1:11" ht="12.75" customHeight="1">
      <c r="A116" s="399" t="s">
        <v>311</v>
      </c>
      <c r="B116" s="402" t="s">
        <v>312</v>
      </c>
      <c r="C116" s="406" t="s">
        <v>313</v>
      </c>
      <c r="D116" s="400" t="s">
        <v>564</v>
      </c>
      <c r="E116" s="400" t="s">
        <v>262</v>
      </c>
      <c r="F116" s="400"/>
      <c r="G116" s="400"/>
      <c r="H116" s="400"/>
      <c r="I116" s="400"/>
      <c r="J116" s="400"/>
      <c r="K116" s="409"/>
    </row>
    <row r="117" spans="1:11" ht="12.75" customHeight="1">
      <c r="A117" s="399"/>
      <c r="B117" s="402"/>
      <c r="C117" s="406"/>
      <c r="D117" s="400"/>
      <c r="E117" s="401" t="s">
        <v>220</v>
      </c>
      <c r="F117" s="400" t="s">
        <v>567</v>
      </c>
      <c r="G117" s="400"/>
      <c r="H117" s="400"/>
      <c r="I117" s="400"/>
      <c r="J117" s="400" t="s">
        <v>566</v>
      </c>
      <c r="K117" s="409" t="s">
        <v>51</v>
      </c>
    </row>
    <row r="118" spans="1:11" ht="25.5">
      <c r="A118" s="399"/>
      <c r="B118" s="402"/>
      <c r="C118" s="406"/>
      <c r="D118" s="400"/>
      <c r="E118" s="401"/>
      <c r="F118" s="15" t="s">
        <v>263</v>
      </c>
      <c r="G118" s="15" t="s">
        <v>264</v>
      </c>
      <c r="H118" s="15" t="s">
        <v>565</v>
      </c>
      <c r="I118" s="15" t="s">
        <v>50</v>
      </c>
      <c r="J118" s="400"/>
      <c r="K118" s="409"/>
    </row>
    <row r="119" spans="1:11">
      <c r="A119" s="26" t="s">
        <v>221</v>
      </c>
      <c r="B119" s="25" t="s">
        <v>222</v>
      </c>
      <c r="C119" s="357" t="s">
        <v>223</v>
      </c>
      <c r="D119" s="27" t="s">
        <v>224</v>
      </c>
      <c r="E119" s="27" t="s">
        <v>225</v>
      </c>
      <c r="F119" s="27" t="s">
        <v>226</v>
      </c>
      <c r="G119" s="27" t="s">
        <v>227</v>
      </c>
      <c r="H119" s="27" t="s">
        <v>228</v>
      </c>
      <c r="I119" s="27" t="s">
        <v>229</v>
      </c>
      <c r="J119" s="27" t="s">
        <v>230</v>
      </c>
      <c r="K119" s="28" t="s">
        <v>231</v>
      </c>
    </row>
    <row r="120" spans="1:11" ht="18.75" customHeight="1">
      <c r="A120" s="150">
        <v>5083</v>
      </c>
      <c r="B120" s="140">
        <v>743100</v>
      </c>
      <c r="C120" s="148" t="s">
        <v>426</v>
      </c>
      <c r="D120" s="22"/>
      <c r="E120" s="23">
        <f t="shared" si="20"/>
        <v>0</v>
      </c>
      <c r="F120" s="22"/>
      <c r="G120" s="22"/>
      <c r="H120" s="22"/>
      <c r="I120" s="22"/>
      <c r="J120" s="22"/>
      <c r="K120" s="24"/>
    </row>
    <row r="121" spans="1:11" ht="18.75" customHeight="1">
      <c r="A121" s="150">
        <v>5084</v>
      </c>
      <c r="B121" s="140">
        <v>743200</v>
      </c>
      <c r="C121" s="148" t="s">
        <v>255</v>
      </c>
      <c r="D121" s="22"/>
      <c r="E121" s="23">
        <f t="shared" si="20"/>
        <v>0</v>
      </c>
      <c r="F121" s="22"/>
      <c r="G121" s="22"/>
      <c r="H121" s="22"/>
      <c r="I121" s="22"/>
      <c r="J121" s="22"/>
      <c r="K121" s="24"/>
    </row>
    <row r="122" spans="1:11" ht="18.75" customHeight="1">
      <c r="A122" s="150">
        <v>5085</v>
      </c>
      <c r="B122" s="140">
        <v>743300</v>
      </c>
      <c r="C122" s="148" t="s">
        <v>256</v>
      </c>
      <c r="D122" s="22"/>
      <c r="E122" s="23">
        <f t="shared" si="20"/>
        <v>0</v>
      </c>
      <c r="F122" s="22"/>
      <c r="G122" s="22"/>
      <c r="H122" s="22"/>
      <c r="I122" s="22"/>
      <c r="J122" s="22"/>
      <c r="K122" s="24"/>
    </row>
    <row r="123" spans="1:11" ht="18.75" customHeight="1">
      <c r="A123" s="150">
        <v>5086</v>
      </c>
      <c r="B123" s="140">
        <v>743400</v>
      </c>
      <c r="C123" s="148" t="s">
        <v>257</v>
      </c>
      <c r="D123" s="22"/>
      <c r="E123" s="23">
        <f t="shared" si="20"/>
        <v>0</v>
      </c>
      <c r="F123" s="22"/>
      <c r="G123" s="22"/>
      <c r="H123" s="22"/>
      <c r="I123" s="22"/>
      <c r="J123" s="22"/>
      <c r="K123" s="24"/>
    </row>
    <row r="124" spans="1:11" ht="18.75" customHeight="1">
      <c r="A124" s="150">
        <v>5087</v>
      </c>
      <c r="B124" s="140">
        <v>743500</v>
      </c>
      <c r="C124" s="148" t="s">
        <v>258</v>
      </c>
      <c r="D124" s="22"/>
      <c r="E124" s="23">
        <f t="shared" si="20"/>
        <v>0</v>
      </c>
      <c r="F124" s="22"/>
      <c r="G124" s="22"/>
      <c r="H124" s="22"/>
      <c r="I124" s="22"/>
      <c r="J124" s="22"/>
      <c r="K124" s="24"/>
    </row>
    <row r="125" spans="1:11" ht="25.5">
      <c r="A125" s="150">
        <v>5088</v>
      </c>
      <c r="B125" s="140">
        <v>743900</v>
      </c>
      <c r="C125" s="148" t="s">
        <v>259</v>
      </c>
      <c r="D125" s="22"/>
      <c r="E125" s="23">
        <f t="shared" si="20"/>
        <v>0</v>
      </c>
      <c r="F125" s="22"/>
      <c r="G125" s="22"/>
      <c r="H125" s="22"/>
      <c r="I125" s="22"/>
      <c r="J125" s="22"/>
      <c r="K125" s="24"/>
    </row>
    <row r="126" spans="1:11" ht="25.5">
      <c r="A126" s="135">
        <v>5089</v>
      </c>
      <c r="B126" s="15">
        <v>744000</v>
      </c>
      <c r="C126" s="147" t="s">
        <v>427</v>
      </c>
      <c r="D126" s="20">
        <f>D127+D128</f>
        <v>0</v>
      </c>
      <c r="E126" s="20">
        <f t="shared" si="20"/>
        <v>0</v>
      </c>
      <c r="F126" s="20">
        <f t="shared" ref="F126:K126" si="25">F127+F128</f>
        <v>0</v>
      </c>
      <c r="G126" s="20">
        <f t="shared" si="25"/>
        <v>0</v>
      </c>
      <c r="H126" s="20">
        <f t="shared" si="25"/>
        <v>0</v>
      </c>
      <c r="I126" s="20">
        <f t="shared" si="25"/>
        <v>0</v>
      </c>
      <c r="J126" s="20">
        <f t="shared" si="25"/>
        <v>0</v>
      </c>
      <c r="K126" s="21">
        <f t="shared" si="25"/>
        <v>0</v>
      </c>
    </row>
    <row r="127" spans="1:11" ht="27" customHeight="1">
      <c r="A127" s="150">
        <v>5090</v>
      </c>
      <c r="B127" s="140">
        <v>744100</v>
      </c>
      <c r="C127" s="148" t="s">
        <v>5</v>
      </c>
      <c r="D127" s="22"/>
      <c r="E127" s="23">
        <f t="shared" si="20"/>
        <v>0</v>
      </c>
      <c r="F127" s="22"/>
      <c r="G127" s="22"/>
      <c r="H127" s="22"/>
      <c r="I127" s="22"/>
      <c r="J127" s="22"/>
      <c r="K127" s="24"/>
    </row>
    <row r="128" spans="1:11" ht="25.5">
      <c r="A128" s="150">
        <v>5091</v>
      </c>
      <c r="B128" s="140">
        <v>744200</v>
      </c>
      <c r="C128" s="148" t="s">
        <v>6</v>
      </c>
      <c r="D128" s="22"/>
      <c r="E128" s="23">
        <f t="shared" si="20"/>
        <v>0</v>
      </c>
      <c r="F128" s="22"/>
      <c r="G128" s="22"/>
      <c r="H128" s="22"/>
      <c r="I128" s="22"/>
      <c r="J128" s="22"/>
      <c r="K128" s="24"/>
    </row>
    <row r="129" spans="1:11" ht="18.75" customHeight="1">
      <c r="A129" s="135">
        <v>5092</v>
      </c>
      <c r="B129" s="15">
        <v>745000</v>
      </c>
      <c r="C129" s="147" t="s">
        <v>428</v>
      </c>
      <c r="D129" s="20">
        <f>D130</f>
        <v>0</v>
      </c>
      <c r="E129" s="20">
        <f t="shared" si="20"/>
        <v>0</v>
      </c>
      <c r="F129" s="20">
        <f t="shared" ref="F129:K129" si="26">F130</f>
        <v>0</v>
      </c>
      <c r="G129" s="20">
        <f t="shared" si="26"/>
        <v>0</v>
      </c>
      <c r="H129" s="20">
        <f t="shared" si="26"/>
        <v>0</v>
      </c>
      <c r="I129" s="20">
        <f t="shared" si="26"/>
        <v>0</v>
      </c>
      <c r="J129" s="20">
        <f t="shared" si="26"/>
        <v>0</v>
      </c>
      <c r="K129" s="21">
        <f t="shared" si="26"/>
        <v>0</v>
      </c>
    </row>
    <row r="130" spans="1:11" ht="18.75" customHeight="1">
      <c r="A130" s="150">
        <v>5093</v>
      </c>
      <c r="B130" s="140">
        <v>745100</v>
      </c>
      <c r="C130" s="148" t="s">
        <v>7</v>
      </c>
      <c r="D130" s="22"/>
      <c r="E130" s="23">
        <f t="shared" si="20"/>
        <v>0</v>
      </c>
      <c r="F130" s="22"/>
      <c r="G130" s="22"/>
      <c r="H130" s="22"/>
      <c r="I130" s="22"/>
      <c r="J130" s="22"/>
      <c r="K130" s="24"/>
    </row>
    <row r="131" spans="1:11" ht="25.5">
      <c r="A131" s="135">
        <v>5094</v>
      </c>
      <c r="B131" s="15">
        <v>770000</v>
      </c>
      <c r="C131" s="147" t="s">
        <v>429</v>
      </c>
      <c r="D131" s="20">
        <f>D132+D134</f>
        <v>0</v>
      </c>
      <c r="E131" s="20">
        <f t="shared" si="20"/>
        <v>0</v>
      </c>
      <c r="F131" s="20">
        <f t="shared" ref="F131:K131" si="27">F132+F134</f>
        <v>0</v>
      </c>
      <c r="G131" s="20">
        <f t="shared" si="27"/>
        <v>0</v>
      </c>
      <c r="H131" s="20">
        <f t="shared" si="27"/>
        <v>0</v>
      </c>
      <c r="I131" s="20">
        <f t="shared" si="27"/>
        <v>0</v>
      </c>
      <c r="J131" s="20">
        <f t="shared" si="27"/>
        <v>0</v>
      </c>
      <c r="K131" s="21">
        <f t="shared" si="27"/>
        <v>0</v>
      </c>
    </row>
    <row r="132" spans="1:11" ht="25.5">
      <c r="A132" s="135">
        <v>5095</v>
      </c>
      <c r="B132" s="15">
        <v>771000</v>
      </c>
      <c r="C132" s="147" t="s">
        <v>430</v>
      </c>
      <c r="D132" s="20">
        <f>D133</f>
        <v>0</v>
      </c>
      <c r="E132" s="20">
        <f t="shared" si="20"/>
        <v>0</v>
      </c>
      <c r="F132" s="20">
        <f t="shared" ref="F132:K132" si="28">F133</f>
        <v>0</v>
      </c>
      <c r="G132" s="20">
        <f t="shared" si="28"/>
        <v>0</v>
      </c>
      <c r="H132" s="20">
        <f t="shared" si="28"/>
        <v>0</v>
      </c>
      <c r="I132" s="20">
        <f t="shared" si="28"/>
        <v>0</v>
      </c>
      <c r="J132" s="20">
        <f t="shared" si="28"/>
        <v>0</v>
      </c>
      <c r="K132" s="21">
        <f t="shared" si="28"/>
        <v>0</v>
      </c>
    </row>
    <row r="133" spans="1:11" ht="18.75" customHeight="1">
      <c r="A133" s="150">
        <v>5096</v>
      </c>
      <c r="B133" s="140">
        <v>771100</v>
      </c>
      <c r="C133" s="148" t="s">
        <v>370</v>
      </c>
      <c r="D133" s="22"/>
      <c r="E133" s="23">
        <f t="shared" si="20"/>
        <v>0</v>
      </c>
      <c r="F133" s="22"/>
      <c r="G133" s="22"/>
      <c r="H133" s="22"/>
      <c r="I133" s="22"/>
      <c r="J133" s="22"/>
      <c r="K133" s="24"/>
    </row>
    <row r="134" spans="1:11" ht="25.5">
      <c r="A134" s="135">
        <v>5097</v>
      </c>
      <c r="B134" s="15">
        <v>772000</v>
      </c>
      <c r="C134" s="147" t="s">
        <v>431</v>
      </c>
      <c r="D134" s="20">
        <f>D135</f>
        <v>0</v>
      </c>
      <c r="E134" s="20">
        <f t="shared" si="20"/>
        <v>0</v>
      </c>
      <c r="F134" s="20">
        <f t="shared" ref="F134:K134" si="29">F135</f>
        <v>0</v>
      </c>
      <c r="G134" s="20">
        <f t="shared" si="29"/>
        <v>0</v>
      </c>
      <c r="H134" s="20">
        <f t="shared" si="29"/>
        <v>0</v>
      </c>
      <c r="I134" s="20">
        <f t="shared" si="29"/>
        <v>0</v>
      </c>
      <c r="J134" s="20">
        <f t="shared" si="29"/>
        <v>0</v>
      </c>
      <c r="K134" s="21">
        <f t="shared" si="29"/>
        <v>0</v>
      </c>
    </row>
    <row r="135" spans="1:11" ht="25.5">
      <c r="A135" s="150">
        <v>5098</v>
      </c>
      <c r="B135" s="140">
        <v>772100</v>
      </c>
      <c r="C135" s="148" t="s">
        <v>371</v>
      </c>
      <c r="D135" s="22"/>
      <c r="E135" s="23">
        <f t="shared" si="20"/>
        <v>0</v>
      </c>
      <c r="F135" s="22"/>
      <c r="G135" s="22"/>
      <c r="H135" s="22"/>
      <c r="I135" s="22"/>
      <c r="J135" s="22"/>
      <c r="K135" s="24"/>
    </row>
    <row r="136" spans="1:11" ht="25.5">
      <c r="A136" s="135">
        <v>5099</v>
      </c>
      <c r="B136" s="15">
        <v>780000</v>
      </c>
      <c r="C136" s="147" t="s">
        <v>432</v>
      </c>
      <c r="D136" s="20">
        <f>D137</f>
        <v>489654</v>
      </c>
      <c r="E136" s="20">
        <f t="shared" ref="E136:E175" si="30">SUM(F136:K136)</f>
        <v>241849</v>
      </c>
      <c r="F136" s="20">
        <f t="shared" ref="F136:K136" si="31">F137</f>
        <v>0</v>
      </c>
      <c r="G136" s="20">
        <f t="shared" si="31"/>
        <v>0</v>
      </c>
      <c r="H136" s="20">
        <f t="shared" si="31"/>
        <v>0</v>
      </c>
      <c r="I136" s="20">
        <f t="shared" si="31"/>
        <v>241849</v>
      </c>
      <c r="J136" s="20">
        <f t="shared" si="31"/>
        <v>0</v>
      </c>
      <c r="K136" s="21">
        <f t="shared" si="31"/>
        <v>0</v>
      </c>
    </row>
    <row r="137" spans="1:11" ht="25.5">
      <c r="A137" s="135">
        <v>5100</v>
      </c>
      <c r="B137" s="15">
        <v>781000</v>
      </c>
      <c r="C137" s="147" t="s">
        <v>433</v>
      </c>
      <c r="D137" s="20">
        <f>D138+D139</f>
        <v>489654</v>
      </c>
      <c r="E137" s="20">
        <f t="shared" si="30"/>
        <v>241849</v>
      </c>
      <c r="F137" s="20">
        <f t="shared" ref="F137:K137" si="32">F138+F139</f>
        <v>0</v>
      </c>
      <c r="G137" s="20">
        <f t="shared" si="32"/>
        <v>0</v>
      </c>
      <c r="H137" s="20">
        <f t="shared" si="32"/>
        <v>0</v>
      </c>
      <c r="I137" s="20">
        <f t="shared" si="32"/>
        <v>241849</v>
      </c>
      <c r="J137" s="20">
        <f t="shared" si="32"/>
        <v>0</v>
      </c>
      <c r="K137" s="21">
        <f t="shared" si="32"/>
        <v>0</v>
      </c>
    </row>
    <row r="138" spans="1:11" ht="18.75" customHeight="1">
      <c r="A138" s="150">
        <v>5101</v>
      </c>
      <c r="B138" s="140">
        <v>781100</v>
      </c>
      <c r="C138" s="148" t="s">
        <v>261</v>
      </c>
      <c r="D138" s="22">
        <v>489654</v>
      </c>
      <c r="E138" s="23">
        <f>SUM(F138:K138)</f>
        <v>241849</v>
      </c>
      <c r="F138" s="22"/>
      <c r="G138" s="22"/>
      <c r="H138" s="22"/>
      <c r="I138" s="22">
        <v>241849</v>
      </c>
      <c r="J138" s="22"/>
      <c r="K138" s="24"/>
    </row>
    <row r="139" spans="1:11" ht="25.5">
      <c r="A139" s="150">
        <v>5102</v>
      </c>
      <c r="B139" s="140">
        <v>781300</v>
      </c>
      <c r="C139" s="148" t="s">
        <v>272</v>
      </c>
      <c r="D139" s="22"/>
      <c r="E139" s="23">
        <f t="shared" si="30"/>
        <v>0</v>
      </c>
      <c r="F139" s="22"/>
      <c r="G139" s="22"/>
      <c r="H139" s="22"/>
      <c r="I139" s="22"/>
      <c r="J139" s="22"/>
      <c r="K139" s="24"/>
    </row>
    <row r="140" spans="1:11" ht="18.75" customHeight="1">
      <c r="A140" s="135">
        <v>5103</v>
      </c>
      <c r="B140" s="15">
        <v>790000</v>
      </c>
      <c r="C140" s="147" t="s">
        <v>434</v>
      </c>
      <c r="D140" s="20">
        <f>D141</f>
        <v>0</v>
      </c>
      <c r="E140" s="20">
        <f t="shared" si="30"/>
        <v>0</v>
      </c>
      <c r="F140" s="20">
        <f t="shared" ref="F140:K140" si="33">F141</f>
        <v>0</v>
      </c>
      <c r="G140" s="20">
        <f t="shared" si="33"/>
        <v>0</v>
      </c>
      <c r="H140" s="20">
        <f t="shared" si="33"/>
        <v>0</v>
      </c>
      <c r="I140" s="20">
        <f t="shared" si="33"/>
        <v>0</v>
      </c>
      <c r="J140" s="20">
        <f t="shared" si="33"/>
        <v>0</v>
      </c>
      <c r="K140" s="21">
        <f t="shared" si="33"/>
        <v>0</v>
      </c>
    </row>
    <row r="141" spans="1:11" ht="18.75" customHeight="1">
      <c r="A141" s="135">
        <v>5104</v>
      </c>
      <c r="B141" s="15">
        <v>791000</v>
      </c>
      <c r="C141" s="147" t="s">
        <v>435</v>
      </c>
      <c r="D141" s="20">
        <f>D146</f>
        <v>0</v>
      </c>
      <c r="E141" s="20">
        <f t="shared" si="30"/>
        <v>0</v>
      </c>
      <c r="F141" s="20">
        <f t="shared" ref="F141:K141" si="34">F146</f>
        <v>0</v>
      </c>
      <c r="G141" s="20">
        <f t="shared" si="34"/>
        <v>0</v>
      </c>
      <c r="H141" s="20">
        <f t="shared" si="34"/>
        <v>0</v>
      </c>
      <c r="I141" s="20">
        <f t="shared" si="34"/>
        <v>0</v>
      </c>
      <c r="J141" s="20">
        <f t="shared" si="34"/>
        <v>0</v>
      </c>
      <c r="K141" s="21">
        <f t="shared" si="34"/>
        <v>0</v>
      </c>
    </row>
    <row r="142" spans="1:11" ht="12.75" customHeight="1">
      <c r="A142" s="399" t="s">
        <v>311</v>
      </c>
      <c r="B142" s="402" t="s">
        <v>312</v>
      </c>
      <c r="C142" s="406" t="s">
        <v>313</v>
      </c>
      <c r="D142" s="400" t="s">
        <v>564</v>
      </c>
      <c r="E142" s="400" t="s">
        <v>262</v>
      </c>
      <c r="F142" s="400"/>
      <c r="G142" s="400"/>
      <c r="H142" s="400"/>
      <c r="I142" s="400"/>
      <c r="J142" s="400"/>
      <c r="K142" s="409"/>
    </row>
    <row r="143" spans="1:11" ht="12.75" customHeight="1">
      <c r="A143" s="399"/>
      <c r="B143" s="402"/>
      <c r="C143" s="406"/>
      <c r="D143" s="400"/>
      <c r="E143" s="401" t="s">
        <v>220</v>
      </c>
      <c r="F143" s="400" t="s">
        <v>567</v>
      </c>
      <c r="G143" s="400"/>
      <c r="H143" s="400"/>
      <c r="I143" s="400"/>
      <c r="J143" s="400" t="s">
        <v>566</v>
      </c>
      <c r="K143" s="409" t="s">
        <v>51</v>
      </c>
    </row>
    <row r="144" spans="1:11" ht="25.5">
      <c r="A144" s="399"/>
      <c r="B144" s="402"/>
      <c r="C144" s="406"/>
      <c r="D144" s="400"/>
      <c r="E144" s="401"/>
      <c r="F144" s="15" t="s">
        <v>263</v>
      </c>
      <c r="G144" s="15" t="s">
        <v>264</v>
      </c>
      <c r="H144" s="15" t="s">
        <v>565</v>
      </c>
      <c r="I144" s="15" t="s">
        <v>50</v>
      </c>
      <c r="J144" s="400"/>
      <c r="K144" s="409"/>
    </row>
    <row r="145" spans="1:11">
      <c r="A145" s="26" t="s">
        <v>221</v>
      </c>
      <c r="B145" s="25" t="s">
        <v>222</v>
      </c>
      <c r="C145" s="357" t="s">
        <v>223</v>
      </c>
      <c r="D145" s="27" t="s">
        <v>224</v>
      </c>
      <c r="E145" s="27" t="s">
        <v>225</v>
      </c>
      <c r="F145" s="27" t="s">
        <v>226</v>
      </c>
      <c r="G145" s="27" t="s">
        <v>227</v>
      </c>
      <c r="H145" s="27" t="s">
        <v>228</v>
      </c>
      <c r="I145" s="27" t="s">
        <v>229</v>
      </c>
      <c r="J145" s="27" t="s">
        <v>230</v>
      </c>
      <c r="K145" s="28" t="s">
        <v>231</v>
      </c>
    </row>
    <row r="146" spans="1:11" ht="18.75" customHeight="1">
      <c r="A146" s="150">
        <v>5105</v>
      </c>
      <c r="B146" s="140">
        <v>791100</v>
      </c>
      <c r="C146" s="148" t="s">
        <v>369</v>
      </c>
      <c r="D146" s="22"/>
      <c r="E146" s="23">
        <f t="shared" si="30"/>
        <v>0</v>
      </c>
      <c r="F146" s="22"/>
      <c r="G146" s="22"/>
      <c r="H146" s="22"/>
      <c r="I146" s="22"/>
      <c r="J146" s="22"/>
      <c r="K146" s="24"/>
    </row>
    <row r="147" spans="1:11" ht="25.5">
      <c r="A147" s="135">
        <v>5106</v>
      </c>
      <c r="B147" s="15">
        <v>800000</v>
      </c>
      <c r="C147" s="147" t="s">
        <v>436</v>
      </c>
      <c r="D147" s="20">
        <f>D148+D155+D162+D165</f>
        <v>200</v>
      </c>
      <c r="E147" s="20">
        <f t="shared" si="30"/>
        <v>85</v>
      </c>
      <c r="F147" s="20">
        <f t="shared" ref="F147:K147" si="35">F148+F155+F162+F165</f>
        <v>0</v>
      </c>
      <c r="G147" s="20">
        <f t="shared" si="35"/>
        <v>0</v>
      </c>
      <c r="H147" s="20">
        <f t="shared" si="35"/>
        <v>0</v>
      </c>
      <c r="I147" s="20">
        <f t="shared" si="35"/>
        <v>0</v>
      </c>
      <c r="J147" s="20">
        <f t="shared" si="35"/>
        <v>0</v>
      </c>
      <c r="K147" s="21">
        <f t="shared" si="35"/>
        <v>85</v>
      </c>
    </row>
    <row r="148" spans="1:11" ht="25.5">
      <c r="A148" s="135">
        <v>5107</v>
      </c>
      <c r="B148" s="15">
        <v>810000</v>
      </c>
      <c r="C148" s="147" t="s">
        <v>437</v>
      </c>
      <c r="D148" s="20">
        <f>D149+D151+D153</f>
        <v>200</v>
      </c>
      <c r="E148" s="20">
        <f t="shared" si="30"/>
        <v>85</v>
      </c>
      <c r="F148" s="20">
        <f t="shared" ref="F148:K148" si="36">F149+F151+F153</f>
        <v>0</v>
      </c>
      <c r="G148" s="20">
        <f t="shared" si="36"/>
        <v>0</v>
      </c>
      <c r="H148" s="20">
        <f t="shared" si="36"/>
        <v>0</v>
      </c>
      <c r="I148" s="20">
        <f t="shared" si="36"/>
        <v>0</v>
      </c>
      <c r="J148" s="20">
        <f t="shared" si="36"/>
        <v>0</v>
      </c>
      <c r="K148" s="21">
        <f t="shared" si="36"/>
        <v>85</v>
      </c>
    </row>
    <row r="149" spans="1:11" ht="26.25" customHeight="1">
      <c r="A149" s="135">
        <v>5108</v>
      </c>
      <c r="B149" s="15">
        <v>811000</v>
      </c>
      <c r="C149" s="147" t="s">
        <v>438</v>
      </c>
      <c r="D149" s="20">
        <f>D150</f>
        <v>0</v>
      </c>
      <c r="E149" s="20">
        <f t="shared" si="30"/>
        <v>0</v>
      </c>
      <c r="F149" s="20">
        <f t="shared" ref="F149:K149" si="37">F150</f>
        <v>0</v>
      </c>
      <c r="G149" s="20">
        <f t="shared" si="37"/>
        <v>0</v>
      </c>
      <c r="H149" s="20">
        <f t="shared" si="37"/>
        <v>0</v>
      </c>
      <c r="I149" s="20">
        <f t="shared" si="37"/>
        <v>0</v>
      </c>
      <c r="J149" s="20">
        <f t="shared" si="37"/>
        <v>0</v>
      </c>
      <c r="K149" s="21">
        <f t="shared" si="37"/>
        <v>0</v>
      </c>
    </row>
    <row r="150" spans="1:11" ht="18.75" customHeight="1">
      <c r="A150" s="150">
        <v>5109</v>
      </c>
      <c r="B150" s="140">
        <v>811100</v>
      </c>
      <c r="C150" s="148" t="s">
        <v>325</v>
      </c>
      <c r="D150" s="22"/>
      <c r="E150" s="23">
        <f t="shared" si="30"/>
        <v>0</v>
      </c>
      <c r="F150" s="22"/>
      <c r="G150" s="22"/>
      <c r="H150" s="22"/>
      <c r="I150" s="22"/>
      <c r="J150" s="22"/>
      <c r="K150" s="24"/>
    </row>
    <row r="151" spans="1:11" ht="25.5">
      <c r="A151" s="135">
        <v>5110</v>
      </c>
      <c r="B151" s="15">
        <v>812000</v>
      </c>
      <c r="C151" s="147" t="s">
        <v>439</v>
      </c>
      <c r="D151" s="20">
        <f>D152</f>
        <v>0</v>
      </c>
      <c r="E151" s="20">
        <f t="shared" si="30"/>
        <v>0</v>
      </c>
      <c r="F151" s="20">
        <f t="shared" ref="F151:K151" si="38">F152</f>
        <v>0</v>
      </c>
      <c r="G151" s="20">
        <f t="shared" si="38"/>
        <v>0</v>
      </c>
      <c r="H151" s="20">
        <f t="shared" si="38"/>
        <v>0</v>
      </c>
      <c r="I151" s="20">
        <f t="shared" si="38"/>
        <v>0</v>
      </c>
      <c r="J151" s="20">
        <f t="shared" si="38"/>
        <v>0</v>
      </c>
      <c r="K151" s="21">
        <f t="shared" si="38"/>
        <v>0</v>
      </c>
    </row>
    <row r="152" spans="1:11" ht="18.75" customHeight="1">
      <c r="A152" s="150">
        <v>5111</v>
      </c>
      <c r="B152" s="140">
        <v>812100</v>
      </c>
      <c r="C152" s="148" t="s">
        <v>326</v>
      </c>
      <c r="D152" s="22"/>
      <c r="E152" s="23">
        <f t="shared" si="30"/>
        <v>0</v>
      </c>
      <c r="F152" s="22"/>
      <c r="G152" s="22"/>
      <c r="H152" s="22"/>
      <c r="I152" s="22"/>
      <c r="J152" s="22"/>
      <c r="K152" s="24"/>
    </row>
    <row r="153" spans="1:11" ht="25.5">
      <c r="A153" s="135">
        <v>5112</v>
      </c>
      <c r="B153" s="15">
        <v>813000</v>
      </c>
      <c r="C153" s="147" t="s">
        <v>440</v>
      </c>
      <c r="D153" s="20">
        <f>D154</f>
        <v>200</v>
      </c>
      <c r="E153" s="20">
        <f t="shared" si="30"/>
        <v>85</v>
      </c>
      <c r="F153" s="20">
        <f t="shared" ref="F153:K153" si="39">F154</f>
        <v>0</v>
      </c>
      <c r="G153" s="20">
        <f t="shared" si="39"/>
        <v>0</v>
      </c>
      <c r="H153" s="20">
        <f t="shared" si="39"/>
        <v>0</v>
      </c>
      <c r="I153" s="20">
        <f t="shared" si="39"/>
        <v>0</v>
      </c>
      <c r="J153" s="20">
        <f t="shared" si="39"/>
        <v>0</v>
      </c>
      <c r="K153" s="21">
        <f t="shared" si="39"/>
        <v>85</v>
      </c>
    </row>
    <row r="154" spans="1:11" ht="18.75" customHeight="1">
      <c r="A154" s="150">
        <v>5113</v>
      </c>
      <c r="B154" s="140">
        <v>813100</v>
      </c>
      <c r="C154" s="148" t="s">
        <v>351</v>
      </c>
      <c r="D154" s="22">
        <v>200</v>
      </c>
      <c r="E154" s="23">
        <f t="shared" si="30"/>
        <v>85</v>
      </c>
      <c r="F154" s="22"/>
      <c r="G154" s="22"/>
      <c r="H154" s="22"/>
      <c r="I154" s="22"/>
      <c r="J154" s="22"/>
      <c r="K154" s="24">
        <v>85</v>
      </c>
    </row>
    <row r="155" spans="1:11" ht="25.5">
      <c r="A155" s="135">
        <v>5114</v>
      </c>
      <c r="B155" s="15">
        <v>820000</v>
      </c>
      <c r="C155" s="147" t="s">
        <v>441</v>
      </c>
      <c r="D155" s="20">
        <f>D156+D158+D160</f>
        <v>0</v>
      </c>
      <c r="E155" s="20">
        <f t="shared" si="30"/>
        <v>0</v>
      </c>
      <c r="F155" s="20">
        <f t="shared" ref="F155:K155" si="40">F156+F158+F160</f>
        <v>0</v>
      </c>
      <c r="G155" s="20">
        <f t="shared" si="40"/>
        <v>0</v>
      </c>
      <c r="H155" s="20">
        <f t="shared" si="40"/>
        <v>0</v>
      </c>
      <c r="I155" s="20">
        <f t="shared" si="40"/>
        <v>0</v>
      </c>
      <c r="J155" s="20">
        <f t="shared" si="40"/>
        <v>0</v>
      </c>
      <c r="K155" s="21">
        <f t="shared" si="40"/>
        <v>0</v>
      </c>
    </row>
    <row r="156" spans="1:11" ht="27.75" customHeight="1">
      <c r="A156" s="135">
        <v>5115</v>
      </c>
      <c r="B156" s="15">
        <v>821000</v>
      </c>
      <c r="C156" s="147" t="s">
        <v>442</v>
      </c>
      <c r="D156" s="20">
        <f>D157</f>
        <v>0</v>
      </c>
      <c r="E156" s="20">
        <f t="shared" si="30"/>
        <v>0</v>
      </c>
      <c r="F156" s="20">
        <f t="shared" ref="F156:K156" si="41">F157</f>
        <v>0</v>
      </c>
      <c r="G156" s="20">
        <f t="shared" si="41"/>
        <v>0</v>
      </c>
      <c r="H156" s="20">
        <f t="shared" si="41"/>
        <v>0</v>
      </c>
      <c r="I156" s="20">
        <f t="shared" si="41"/>
        <v>0</v>
      </c>
      <c r="J156" s="20">
        <f t="shared" si="41"/>
        <v>0</v>
      </c>
      <c r="K156" s="21">
        <f t="shared" si="41"/>
        <v>0</v>
      </c>
    </row>
    <row r="157" spans="1:11" ht="18.75" customHeight="1">
      <c r="A157" s="150">
        <v>5116</v>
      </c>
      <c r="B157" s="140">
        <v>821100</v>
      </c>
      <c r="C157" s="148" t="s">
        <v>315</v>
      </c>
      <c r="D157" s="22"/>
      <c r="E157" s="23">
        <f t="shared" si="30"/>
        <v>0</v>
      </c>
      <c r="F157" s="22"/>
      <c r="G157" s="22"/>
      <c r="H157" s="22"/>
      <c r="I157" s="22"/>
      <c r="J157" s="22"/>
      <c r="K157" s="24"/>
    </row>
    <row r="158" spans="1:11" ht="25.5">
      <c r="A158" s="135">
        <v>5117</v>
      </c>
      <c r="B158" s="15">
        <v>822000</v>
      </c>
      <c r="C158" s="147" t="s">
        <v>443</v>
      </c>
      <c r="D158" s="20">
        <f>D159</f>
        <v>0</v>
      </c>
      <c r="E158" s="20">
        <f t="shared" si="30"/>
        <v>0</v>
      </c>
      <c r="F158" s="20">
        <f t="shared" ref="F158:K158" si="42">F159</f>
        <v>0</v>
      </c>
      <c r="G158" s="20">
        <f t="shared" si="42"/>
        <v>0</v>
      </c>
      <c r="H158" s="20">
        <f t="shared" si="42"/>
        <v>0</v>
      </c>
      <c r="I158" s="20">
        <f t="shared" si="42"/>
        <v>0</v>
      </c>
      <c r="J158" s="20">
        <f t="shared" si="42"/>
        <v>0</v>
      </c>
      <c r="K158" s="21">
        <f t="shared" si="42"/>
        <v>0</v>
      </c>
    </row>
    <row r="159" spans="1:11" ht="18.75" customHeight="1">
      <c r="A159" s="150">
        <v>5118</v>
      </c>
      <c r="B159" s="140">
        <v>822100</v>
      </c>
      <c r="C159" s="148" t="s">
        <v>316</v>
      </c>
      <c r="D159" s="22"/>
      <c r="E159" s="23">
        <f t="shared" si="30"/>
        <v>0</v>
      </c>
      <c r="F159" s="22"/>
      <c r="G159" s="22"/>
      <c r="H159" s="22"/>
      <c r="I159" s="22"/>
      <c r="J159" s="22"/>
      <c r="K159" s="24"/>
    </row>
    <row r="160" spans="1:11" ht="25.5">
      <c r="A160" s="135">
        <v>5119</v>
      </c>
      <c r="B160" s="15">
        <v>823000</v>
      </c>
      <c r="C160" s="147" t="s">
        <v>444</v>
      </c>
      <c r="D160" s="20">
        <f>D161</f>
        <v>0</v>
      </c>
      <c r="E160" s="20">
        <f t="shared" si="30"/>
        <v>0</v>
      </c>
      <c r="F160" s="20">
        <f t="shared" ref="F160:K160" si="43">F161</f>
        <v>0</v>
      </c>
      <c r="G160" s="20">
        <f t="shared" si="43"/>
        <v>0</v>
      </c>
      <c r="H160" s="20">
        <f t="shared" si="43"/>
        <v>0</v>
      </c>
      <c r="I160" s="20">
        <f t="shared" si="43"/>
        <v>0</v>
      </c>
      <c r="J160" s="20">
        <f t="shared" si="43"/>
        <v>0</v>
      </c>
      <c r="K160" s="21">
        <f t="shared" si="43"/>
        <v>0</v>
      </c>
    </row>
    <row r="161" spans="1:11" ht="18.75" customHeight="1">
      <c r="A161" s="150">
        <v>5120</v>
      </c>
      <c r="B161" s="140">
        <v>823100</v>
      </c>
      <c r="C161" s="148" t="s">
        <v>317</v>
      </c>
      <c r="D161" s="22"/>
      <c r="E161" s="23">
        <f t="shared" si="30"/>
        <v>0</v>
      </c>
      <c r="F161" s="22"/>
      <c r="G161" s="22"/>
      <c r="H161" s="22"/>
      <c r="I161" s="22"/>
      <c r="J161" s="22"/>
      <c r="K161" s="24"/>
    </row>
    <row r="162" spans="1:11" ht="18.75" customHeight="1">
      <c r="A162" s="135">
        <v>5121</v>
      </c>
      <c r="B162" s="15">
        <v>830000</v>
      </c>
      <c r="C162" s="147" t="s">
        <v>445</v>
      </c>
      <c r="D162" s="20">
        <f>D163</f>
        <v>0</v>
      </c>
      <c r="E162" s="20">
        <f t="shared" si="30"/>
        <v>0</v>
      </c>
      <c r="F162" s="20">
        <f t="shared" ref="F162:K163" si="44">F163</f>
        <v>0</v>
      </c>
      <c r="G162" s="20">
        <f t="shared" si="44"/>
        <v>0</v>
      </c>
      <c r="H162" s="20">
        <f t="shared" si="44"/>
        <v>0</v>
      </c>
      <c r="I162" s="20">
        <f t="shared" si="44"/>
        <v>0</v>
      </c>
      <c r="J162" s="20">
        <f t="shared" si="44"/>
        <v>0</v>
      </c>
      <c r="K162" s="21">
        <f t="shared" si="44"/>
        <v>0</v>
      </c>
    </row>
    <row r="163" spans="1:11" ht="18.75" customHeight="1">
      <c r="A163" s="135">
        <v>5122</v>
      </c>
      <c r="B163" s="15">
        <v>831000</v>
      </c>
      <c r="C163" s="147" t="s">
        <v>446</v>
      </c>
      <c r="D163" s="20">
        <f>D164</f>
        <v>0</v>
      </c>
      <c r="E163" s="20">
        <f t="shared" si="30"/>
        <v>0</v>
      </c>
      <c r="F163" s="20">
        <f t="shared" si="44"/>
        <v>0</v>
      </c>
      <c r="G163" s="20">
        <f t="shared" si="44"/>
        <v>0</v>
      </c>
      <c r="H163" s="20">
        <f t="shared" si="44"/>
        <v>0</v>
      </c>
      <c r="I163" s="20">
        <f t="shared" si="44"/>
        <v>0</v>
      </c>
      <c r="J163" s="20">
        <f t="shared" si="44"/>
        <v>0</v>
      </c>
      <c r="K163" s="21">
        <f t="shared" si="44"/>
        <v>0</v>
      </c>
    </row>
    <row r="164" spans="1:11" ht="18.75" customHeight="1">
      <c r="A164" s="150">
        <v>5123</v>
      </c>
      <c r="B164" s="140">
        <v>831100</v>
      </c>
      <c r="C164" s="148" t="s">
        <v>251</v>
      </c>
      <c r="D164" s="22"/>
      <c r="E164" s="23">
        <f t="shared" si="30"/>
        <v>0</v>
      </c>
      <c r="F164" s="22"/>
      <c r="G164" s="22"/>
      <c r="H164" s="22"/>
      <c r="I164" s="22"/>
      <c r="J164" s="22"/>
      <c r="K164" s="24"/>
    </row>
    <row r="165" spans="1:11" ht="25.5">
      <c r="A165" s="135">
        <v>5124</v>
      </c>
      <c r="B165" s="15">
        <v>840000</v>
      </c>
      <c r="C165" s="147" t="s">
        <v>447</v>
      </c>
      <c r="D165" s="20">
        <f>D166+D168+D174</f>
        <v>0</v>
      </c>
      <c r="E165" s="20">
        <f t="shared" si="30"/>
        <v>0</v>
      </c>
      <c r="F165" s="20">
        <f t="shared" ref="F165:K165" si="45">F166+F168+F174</f>
        <v>0</v>
      </c>
      <c r="G165" s="20">
        <f t="shared" si="45"/>
        <v>0</v>
      </c>
      <c r="H165" s="20">
        <f t="shared" si="45"/>
        <v>0</v>
      </c>
      <c r="I165" s="20">
        <f t="shared" si="45"/>
        <v>0</v>
      </c>
      <c r="J165" s="20">
        <f t="shared" si="45"/>
        <v>0</v>
      </c>
      <c r="K165" s="21">
        <f t="shared" si="45"/>
        <v>0</v>
      </c>
    </row>
    <row r="166" spans="1:11" ht="18.75" customHeight="1">
      <c r="A166" s="135">
        <v>5125</v>
      </c>
      <c r="B166" s="15">
        <v>841000</v>
      </c>
      <c r="C166" s="147" t="s">
        <v>448</v>
      </c>
      <c r="D166" s="20">
        <f>D167</f>
        <v>0</v>
      </c>
      <c r="E166" s="20">
        <f t="shared" si="30"/>
        <v>0</v>
      </c>
      <c r="F166" s="20">
        <f t="shared" ref="F166:K166" si="46">F167</f>
        <v>0</v>
      </c>
      <c r="G166" s="20">
        <f t="shared" si="46"/>
        <v>0</v>
      </c>
      <c r="H166" s="20">
        <f t="shared" si="46"/>
        <v>0</v>
      </c>
      <c r="I166" s="20">
        <f t="shared" si="46"/>
        <v>0</v>
      </c>
      <c r="J166" s="20">
        <f t="shared" si="46"/>
        <v>0</v>
      </c>
      <c r="K166" s="21">
        <f t="shared" si="46"/>
        <v>0</v>
      </c>
    </row>
    <row r="167" spans="1:11" ht="18.75" customHeight="1">
      <c r="A167" s="150">
        <v>5126</v>
      </c>
      <c r="B167" s="140">
        <v>841100</v>
      </c>
      <c r="C167" s="148" t="s">
        <v>252</v>
      </c>
      <c r="D167" s="22"/>
      <c r="E167" s="23">
        <f t="shared" si="30"/>
        <v>0</v>
      </c>
      <c r="F167" s="22"/>
      <c r="G167" s="22"/>
      <c r="H167" s="22"/>
      <c r="I167" s="22"/>
      <c r="J167" s="22"/>
      <c r="K167" s="24"/>
    </row>
    <row r="168" spans="1:11" ht="27" customHeight="1">
      <c r="A168" s="135">
        <v>5127</v>
      </c>
      <c r="B168" s="15">
        <v>842000</v>
      </c>
      <c r="C168" s="147" t="s">
        <v>449</v>
      </c>
      <c r="D168" s="20">
        <f>D173</f>
        <v>0</v>
      </c>
      <c r="E168" s="20">
        <f t="shared" si="30"/>
        <v>0</v>
      </c>
      <c r="F168" s="20">
        <f t="shared" ref="F168:K168" si="47">F173</f>
        <v>0</v>
      </c>
      <c r="G168" s="20">
        <f t="shared" si="47"/>
        <v>0</v>
      </c>
      <c r="H168" s="20">
        <f t="shared" si="47"/>
        <v>0</v>
      </c>
      <c r="I168" s="20">
        <f t="shared" si="47"/>
        <v>0</v>
      </c>
      <c r="J168" s="20">
        <f t="shared" si="47"/>
        <v>0</v>
      </c>
      <c r="K168" s="21">
        <f t="shared" si="47"/>
        <v>0</v>
      </c>
    </row>
    <row r="169" spans="1:11" ht="12.75" customHeight="1">
      <c r="A169" s="399" t="s">
        <v>311</v>
      </c>
      <c r="B169" s="402" t="s">
        <v>312</v>
      </c>
      <c r="C169" s="406" t="s">
        <v>313</v>
      </c>
      <c r="D169" s="400" t="s">
        <v>564</v>
      </c>
      <c r="E169" s="400" t="s">
        <v>262</v>
      </c>
      <c r="F169" s="400"/>
      <c r="G169" s="400"/>
      <c r="H169" s="400"/>
      <c r="I169" s="400"/>
      <c r="J169" s="400"/>
      <c r="K169" s="409"/>
    </row>
    <row r="170" spans="1:11" ht="12.75" customHeight="1">
      <c r="A170" s="399"/>
      <c r="B170" s="402"/>
      <c r="C170" s="406"/>
      <c r="D170" s="400"/>
      <c r="E170" s="401" t="s">
        <v>220</v>
      </c>
      <c r="F170" s="400" t="s">
        <v>567</v>
      </c>
      <c r="G170" s="400"/>
      <c r="H170" s="400"/>
      <c r="I170" s="400"/>
      <c r="J170" s="400" t="s">
        <v>566</v>
      </c>
      <c r="K170" s="409" t="s">
        <v>51</v>
      </c>
    </row>
    <row r="171" spans="1:11" ht="25.5">
      <c r="A171" s="399"/>
      <c r="B171" s="402"/>
      <c r="C171" s="406"/>
      <c r="D171" s="400"/>
      <c r="E171" s="401"/>
      <c r="F171" s="15" t="s">
        <v>263</v>
      </c>
      <c r="G171" s="15" t="s">
        <v>264</v>
      </c>
      <c r="H171" s="15" t="s">
        <v>565</v>
      </c>
      <c r="I171" s="15" t="s">
        <v>50</v>
      </c>
      <c r="J171" s="400"/>
      <c r="K171" s="409"/>
    </row>
    <row r="172" spans="1:11">
      <c r="A172" s="26" t="s">
        <v>221</v>
      </c>
      <c r="B172" s="25" t="s">
        <v>222</v>
      </c>
      <c r="C172" s="357" t="s">
        <v>223</v>
      </c>
      <c r="D172" s="27" t="s">
        <v>224</v>
      </c>
      <c r="E172" s="27" t="s">
        <v>225</v>
      </c>
      <c r="F172" s="27" t="s">
        <v>226</v>
      </c>
      <c r="G172" s="27" t="s">
        <v>227</v>
      </c>
      <c r="H172" s="27" t="s">
        <v>228</v>
      </c>
      <c r="I172" s="27" t="s">
        <v>229</v>
      </c>
      <c r="J172" s="27" t="s">
        <v>230</v>
      </c>
      <c r="K172" s="28" t="s">
        <v>231</v>
      </c>
    </row>
    <row r="173" spans="1:11" ht="22.5" customHeight="1">
      <c r="A173" s="150">
        <v>5128</v>
      </c>
      <c r="B173" s="140">
        <v>842100</v>
      </c>
      <c r="C173" s="148" t="s">
        <v>253</v>
      </c>
      <c r="D173" s="22"/>
      <c r="E173" s="23">
        <f t="shared" si="30"/>
        <v>0</v>
      </c>
      <c r="F173" s="22"/>
      <c r="G173" s="22"/>
      <c r="H173" s="22"/>
      <c r="I173" s="22"/>
      <c r="J173" s="22"/>
      <c r="K173" s="24"/>
    </row>
    <row r="174" spans="1:11">
      <c r="A174" s="135">
        <v>5129</v>
      </c>
      <c r="B174" s="15">
        <v>843000</v>
      </c>
      <c r="C174" s="147" t="s">
        <v>450</v>
      </c>
      <c r="D174" s="20">
        <f>D175</f>
        <v>0</v>
      </c>
      <c r="E174" s="20">
        <f t="shared" si="30"/>
        <v>0</v>
      </c>
      <c r="F174" s="20">
        <f t="shared" ref="F174:K174" si="48">F175</f>
        <v>0</v>
      </c>
      <c r="G174" s="20">
        <f t="shared" si="48"/>
        <v>0</v>
      </c>
      <c r="H174" s="20">
        <f t="shared" si="48"/>
        <v>0</v>
      </c>
      <c r="I174" s="20">
        <f t="shared" si="48"/>
        <v>0</v>
      </c>
      <c r="J174" s="20">
        <f t="shared" si="48"/>
        <v>0</v>
      </c>
      <c r="K174" s="21">
        <f t="shared" si="48"/>
        <v>0</v>
      </c>
    </row>
    <row r="175" spans="1:11" ht="22.5" customHeight="1">
      <c r="A175" s="150">
        <v>5130</v>
      </c>
      <c r="B175" s="140">
        <v>843100</v>
      </c>
      <c r="C175" s="148" t="s">
        <v>254</v>
      </c>
      <c r="D175" s="22"/>
      <c r="E175" s="23">
        <f t="shared" si="30"/>
        <v>0</v>
      </c>
      <c r="F175" s="22"/>
      <c r="G175" s="22"/>
      <c r="H175" s="22"/>
      <c r="I175" s="22"/>
      <c r="J175" s="22"/>
      <c r="K175" s="24"/>
    </row>
    <row r="176" spans="1:11" ht="25.5">
      <c r="A176" s="135">
        <v>5131</v>
      </c>
      <c r="B176" s="15">
        <v>900000</v>
      </c>
      <c r="C176" s="147" t="s">
        <v>451</v>
      </c>
      <c r="D176" s="20">
        <f>D177+D200</f>
        <v>0</v>
      </c>
      <c r="E176" s="20">
        <f t="shared" ref="E176:E211" si="49">SUM(F176:K176)</f>
        <v>0</v>
      </c>
      <c r="F176" s="20">
        <f t="shared" ref="F176:K176" si="50">F177+F200</f>
        <v>0</v>
      </c>
      <c r="G176" s="20">
        <f t="shared" si="50"/>
        <v>0</v>
      </c>
      <c r="H176" s="20">
        <f t="shared" si="50"/>
        <v>0</v>
      </c>
      <c r="I176" s="20">
        <f t="shared" si="50"/>
        <v>0</v>
      </c>
      <c r="J176" s="20">
        <f t="shared" si="50"/>
        <v>0</v>
      </c>
      <c r="K176" s="21">
        <f t="shared" si="50"/>
        <v>0</v>
      </c>
    </row>
    <row r="177" spans="1:11">
      <c r="A177" s="135">
        <v>5132</v>
      </c>
      <c r="B177" s="15">
        <v>910000</v>
      </c>
      <c r="C177" s="147" t="s">
        <v>452</v>
      </c>
      <c r="D177" s="20">
        <f>D178+D188</f>
        <v>0</v>
      </c>
      <c r="E177" s="20">
        <f t="shared" si="49"/>
        <v>0</v>
      </c>
      <c r="F177" s="20">
        <f t="shared" ref="F177:K177" si="51">F178+F188</f>
        <v>0</v>
      </c>
      <c r="G177" s="20">
        <f t="shared" si="51"/>
        <v>0</v>
      </c>
      <c r="H177" s="20">
        <f t="shared" si="51"/>
        <v>0</v>
      </c>
      <c r="I177" s="20">
        <f t="shared" si="51"/>
        <v>0</v>
      </c>
      <c r="J177" s="20">
        <f t="shared" si="51"/>
        <v>0</v>
      </c>
      <c r="K177" s="21">
        <f t="shared" si="51"/>
        <v>0</v>
      </c>
    </row>
    <row r="178" spans="1:11" ht="25.5">
      <c r="A178" s="135">
        <v>5133</v>
      </c>
      <c r="B178" s="15">
        <v>911000</v>
      </c>
      <c r="C178" s="147" t="s">
        <v>453</v>
      </c>
      <c r="D178" s="20">
        <f>SUM(D179:D187)</f>
        <v>0</v>
      </c>
      <c r="E178" s="20">
        <f t="shared" si="49"/>
        <v>0</v>
      </c>
      <c r="F178" s="20">
        <f t="shared" ref="F178:K178" si="52">SUM(F179:F187)</f>
        <v>0</v>
      </c>
      <c r="G178" s="20">
        <f t="shared" si="52"/>
        <v>0</v>
      </c>
      <c r="H178" s="20">
        <f t="shared" si="52"/>
        <v>0</v>
      </c>
      <c r="I178" s="20">
        <f t="shared" si="52"/>
        <v>0</v>
      </c>
      <c r="J178" s="20">
        <f t="shared" si="52"/>
        <v>0</v>
      </c>
      <c r="K178" s="21">
        <f t="shared" si="52"/>
        <v>0</v>
      </c>
    </row>
    <row r="179" spans="1:11" ht="25.5">
      <c r="A179" s="150">
        <v>5134</v>
      </c>
      <c r="B179" s="140">
        <v>911100</v>
      </c>
      <c r="C179" s="148" t="s">
        <v>20</v>
      </c>
      <c r="D179" s="22"/>
      <c r="E179" s="23">
        <f t="shared" si="49"/>
        <v>0</v>
      </c>
      <c r="F179" s="22"/>
      <c r="G179" s="22"/>
      <c r="H179" s="22"/>
      <c r="I179" s="22"/>
      <c r="J179" s="22"/>
      <c r="K179" s="24"/>
    </row>
    <row r="180" spans="1:11" ht="22.5" customHeight="1">
      <c r="A180" s="150">
        <v>5135</v>
      </c>
      <c r="B180" s="140">
        <v>911200</v>
      </c>
      <c r="C180" s="148" t="s">
        <v>21</v>
      </c>
      <c r="D180" s="22"/>
      <c r="E180" s="23">
        <f t="shared" si="49"/>
        <v>0</v>
      </c>
      <c r="F180" s="22"/>
      <c r="G180" s="22"/>
      <c r="H180" s="22"/>
      <c r="I180" s="22"/>
      <c r="J180" s="22"/>
      <c r="K180" s="24"/>
    </row>
    <row r="181" spans="1:11" ht="25.5">
      <c r="A181" s="150">
        <v>5136</v>
      </c>
      <c r="B181" s="140">
        <v>911300</v>
      </c>
      <c r="C181" s="148" t="s">
        <v>22</v>
      </c>
      <c r="D181" s="22"/>
      <c r="E181" s="23">
        <f t="shared" si="49"/>
        <v>0</v>
      </c>
      <c r="F181" s="22"/>
      <c r="G181" s="22"/>
      <c r="H181" s="22"/>
      <c r="I181" s="22"/>
      <c r="J181" s="22"/>
      <c r="K181" s="24"/>
    </row>
    <row r="182" spans="1:11" ht="22.5" customHeight="1">
      <c r="A182" s="150">
        <v>5137</v>
      </c>
      <c r="B182" s="140">
        <v>911400</v>
      </c>
      <c r="C182" s="148" t="s">
        <v>23</v>
      </c>
      <c r="D182" s="22"/>
      <c r="E182" s="23">
        <f t="shared" si="49"/>
        <v>0</v>
      </c>
      <c r="F182" s="22"/>
      <c r="G182" s="22"/>
      <c r="H182" s="22"/>
      <c r="I182" s="22"/>
      <c r="J182" s="22"/>
      <c r="K182" s="24"/>
    </row>
    <row r="183" spans="1:11" ht="22.5" customHeight="1">
      <c r="A183" s="150">
        <v>5138</v>
      </c>
      <c r="B183" s="140">
        <v>911500</v>
      </c>
      <c r="C183" s="148" t="s">
        <v>199</v>
      </c>
      <c r="D183" s="22"/>
      <c r="E183" s="23">
        <f t="shared" si="49"/>
        <v>0</v>
      </c>
      <c r="F183" s="22"/>
      <c r="G183" s="22"/>
      <c r="H183" s="22"/>
      <c r="I183" s="22"/>
      <c r="J183" s="22"/>
      <c r="K183" s="24"/>
    </row>
    <row r="184" spans="1:11" ht="22.5" customHeight="1">
      <c r="A184" s="150">
        <v>5139</v>
      </c>
      <c r="B184" s="140">
        <v>911600</v>
      </c>
      <c r="C184" s="148" t="s">
        <v>352</v>
      </c>
      <c r="D184" s="22"/>
      <c r="E184" s="23">
        <f t="shared" si="49"/>
        <v>0</v>
      </c>
      <c r="F184" s="22"/>
      <c r="G184" s="22"/>
      <c r="H184" s="22"/>
      <c r="I184" s="22"/>
      <c r="J184" s="22"/>
      <c r="K184" s="24"/>
    </row>
    <row r="185" spans="1:11" ht="22.5" customHeight="1">
      <c r="A185" s="150">
        <v>5140</v>
      </c>
      <c r="B185" s="140">
        <v>911700</v>
      </c>
      <c r="C185" s="148" t="s">
        <v>24</v>
      </c>
      <c r="D185" s="22"/>
      <c r="E185" s="23">
        <f t="shared" si="49"/>
        <v>0</v>
      </c>
      <c r="F185" s="22"/>
      <c r="G185" s="22"/>
      <c r="H185" s="22"/>
      <c r="I185" s="22"/>
      <c r="J185" s="22"/>
      <c r="K185" s="24"/>
    </row>
    <row r="186" spans="1:11" ht="22.5" customHeight="1">
      <c r="A186" s="150">
        <v>5141</v>
      </c>
      <c r="B186" s="140">
        <v>911800</v>
      </c>
      <c r="C186" s="148" t="s">
        <v>25</v>
      </c>
      <c r="D186" s="22"/>
      <c r="E186" s="23">
        <f t="shared" si="49"/>
        <v>0</v>
      </c>
      <c r="F186" s="22"/>
      <c r="G186" s="22"/>
      <c r="H186" s="22"/>
      <c r="I186" s="22"/>
      <c r="J186" s="22"/>
      <c r="K186" s="24"/>
    </row>
    <row r="187" spans="1:11" ht="22.5" customHeight="1">
      <c r="A187" s="150">
        <v>5142</v>
      </c>
      <c r="B187" s="140">
        <v>911900</v>
      </c>
      <c r="C187" s="148" t="s">
        <v>101</v>
      </c>
      <c r="D187" s="22"/>
      <c r="E187" s="23">
        <f t="shared" si="49"/>
        <v>0</v>
      </c>
      <c r="F187" s="22"/>
      <c r="G187" s="22"/>
      <c r="H187" s="22"/>
      <c r="I187" s="22"/>
      <c r="J187" s="22"/>
      <c r="K187" s="24"/>
    </row>
    <row r="188" spans="1:11" ht="25.5">
      <c r="A188" s="135">
        <v>5143</v>
      </c>
      <c r="B188" s="15">
        <v>912000</v>
      </c>
      <c r="C188" s="147" t="s">
        <v>454</v>
      </c>
      <c r="D188" s="20">
        <f>SUM(D189:D199)</f>
        <v>0</v>
      </c>
      <c r="E188" s="20">
        <f t="shared" si="49"/>
        <v>0</v>
      </c>
      <c r="F188" s="20">
        <f t="shared" ref="F188:K188" si="53">SUM(F189:F199)</f>
        <v>0</v>
      </c>
      <c r="G188" s="20">
        <f t="shared" si="53"/>
        <v>0</v>
      </c>
      <c r="H188" s="20">
        <f t="shared" si="53"/>
        <v>0</v>
      </c>
      <c r="I188" s="20">
        <f t="shared" si="53"/>
        <v>0</v>
      </c>
      <c r="J188" s="20">
        <f t="shared" si="53"/>
        <v>0</v>
      </c>
      <c r="K188" s="21">
        <f t="shared" si="53"/>
        <v>0</v>
      </c>
    </row>
    <row r="189" spans="1:11" ht="25.5">
      <c r="A189" s="150">
        <v>5144</v>
      </c>
      <c r="B189" s="140">
        <v>912100</v>
      </c>
      <c r="C189" s="148" t="s">
        <v>415</v>
      </c>
      <c r="D189" s="22"/>
      <c r="E189" s="23">
        <f t="shared" si="49"/>
        <v>0</v>
      </c>
      <c r="F189" s="22"/>
      <c r="G189" s="22"/>
      <c r="H189" s="22"/>
      <c r="I189" s="22"/>
      <c r="J189" s="22"/>
      <c r="K189" s="24"/>
    </row>
    <row r="190" spans="1:11" ht="22.5" customHeight="1">
      <c r="A190" s="150">
        <v>5145</v>
      </c>
      <c r="B190" s="140">
        <v>912200</v>
      </c>
      <c r="C190" s="148" t="s">
        <v>102</v>
      </c>
      <c r="D190" s="22"/>
      <c r="E190" s="23">
        <f t="shared" si="49"/>
        <v>0</v>
      </c>
      <c r="F190" s="22"/>
      <c r="G190" s="22"/>
      <c r="H190" s="22"/>
      <c r="I190" s="22"/>
      <c r="J190" s="22"/>
      <c r="K190" s="24"/>
    </row>
    <row r="191" spans="1:11" ht="22.5" customHeight="1">
      <c r="A191" s="150">
        <v>5146</v>
      </c>
      <c r="B191" s="140">
        <v>912300</v>
      </c>
      <c r="C191" s="148" t="s">
        <v>103</v>
      </c>
      <c r="D191" s="22"/>
      <c r="E191" s="23">
        <f t="shared" si="49"/>
        <v>0</v>
      </c>
      <c r="F191" s="22"/>
      <c r="G191" s="22"/>
      <c r="H191" s="22"/>
      <c r="I191" s="22"/>
      <c r="J191" s="22"/>
      <c r="K191" s="24"/>
    </row>
    <row r="192" spans="1:11" ht="22.5" customHeight="1">
      <c r="A192" s="150">
        <v>5147</v>
      </c>
      <c r="B192" s="140">
        <v>912400</v>
      </c>
      <c r="C192" s="148" t="s">
        <v>455</v>
      </c>
      <c r="D192" s="22"/>
      <c r="E192" s="23">
        <f t="shared" si="49"/>
        <v>0</v>
      </c>
      <c r="F192" s="22"/>
      <c r="G192" s="22"/>
      <c r="H192" s="22"/>
      <c r="I192" s="22"/>
      <c r="J192" s="22"/>
      <c r="K192" s="24"/>
    </row>
    <row r="193" spans="1:11" ht="25.5">
      <c r="A193" s="150">
        <v>5148</v>
      </c>
      <c r="B193" s="140">
        <v>912500</v>
      </c>
      <c r="C193" s="148" t="s">
        <v>379</v>
      </c>
      <c r="D193" s="22"/>
      <c r="E193" s="23">
        <f t="shared" si="49"/>
        <v>0</v>
      </c>
      <c r="F193" s="22"/>
      <c r="G193" s="22"/>
      <c r="H193" s="22"/>
      <c r="I193" s="22"/>
      <c r="J193" s="22"/>
      <c r="K193" s="24"/>
    </row>
    <row r="194" spans="1:11" ht="22.5" customHeight="1">
      <c r="A194" s="150">
        <v>5149</v>
      </c>
      <c r="B194" s="140">
        <v>912600</v>
      </c>
      <c r="C194" s="148" t="s">
        <v>380</v>
      </c>
      <c r="D194" s="22"/>
      <c r="E194" s="23">
        <f t="shared" si="49"/>
        <v>0</v>
      </c>
      <c r="F194" s="22"/>
      <c r="G194" s="22"/>
      <c r="H194" s="22"/>
      <c r="I194" s="22"/>
      <c r="J194" s="22"/>
      <c r="K194" s="24"/>
    </row>
    <row r="195" spans="1:11" ht="12.75" customHeight="1">
      <c r="A195" s="399" t="s">
        <v>311</v>
      </c>
      <c r="B195" s="402" t="s">
        <v>312</v>
      </c>
      <c r="C195" s="406" t="s">
        <v>313</v>
      </c>
      <c r="D195" s="400" t="s">
        <v>564</v>
      </c>
      <c r="E195" s="400" t="s">
        <v>262</v>
      </c>
      <c r="F195" s="400"/>
      <c r="G195" s="400"/>
      <c r="H195" s="400"/>
      <c r="I195" s="400"/>
      <c r="J195" s="400"/>
      <c r="K195" s="409"/>
    </row>
    <row r="196" spans="1:11" ht="12.75" customHeight="1">
      <c r="A196" s="399"/>
      <c r="B196" s="402"/>
      <c r="C196" s="406"/>
      <c r="D196" s="400"/>
      <c r="E196" s="401" t="s">
        <v>220</v>
      </c>
      <c r="F196" s="400" t="s">
        <v>567</v>
      </c>
      <c r="G196" s="400"/>
      <c r="H196" s="400"/>
      <c r="I196" s="400"/>
      <c r="J196" s="400" t="s">
        <v>566</v>
      </c>
      <c r="K196" s="409" t="s">
        <v>51</v>
      </c>
    </row>
    <row r="197" spans="1:11" ht="25.5">
      <c r="A197" s="399"/>
      <c r="B197" s="402"/>
      <c r="C197" s="406"/>
      <c r="D197" s="400"/>
      <c r="E197" s="401"/>
      <c r="F197" s="15" t="s">
        <v>263</v>
      </c>
      <c r="G197" s="15" t="s">
        <v>264</v>
      </c>
      <c r="H197" s="15" t="s">
        <v>565</v>
      </c>
      <c r="I197" s="15" t="s">
        <v>50</v>
      </c>
      <c r="J197" s="400"/>
      <c r="K197" s="409"/>
    </row>
    <row r="198" spans="1:11">
      <c r="A198" s="26" t="s">
        <v>221</v>
      </c>
      <c r="B198" s="25" t="s">
        <v>222</v>
      </c>
      <c r="C198" s="357" t="s">
        <v>223</v>
      </c>
      <c r="D198" s="27" t="s">
        <v>224</v>
      </c>
      <c r="E198" s="27" t="s">
        <v>225</v>
      </c>
      <c r="F198" s="27" t="s">
        <v>226</v>
      </c>
      <c r="G198" s="27" t="s">
        <v>227</v>
      </c>
      <c r="H198" s="27" t="s">
        <v>228</v>
      </c>
      <c r="I198" s="27" t="s">
        <v>229</v>
      </c>
      <c r="J198" s="27" t="s">
        <v>230</v>
      </c>
      <c r="K198" s="28" t="s">
        <v>231</v>
      </c>
    </row>
    <row r="199" spans="1:11" ht="17.25" customHeight="1">
      <c r="A199" s="150">
        <v>5150</v>
      </c>
      <c r="B199" s="140">
        <v>912900</v>
      </c>
      <c r="C199" s="148" t="s">
        <v>381</v>
      </c>
      <c r="D199" s="22"/>
      <c r="E199" s="23">
        <f t="shared" si="49"/>
        <v>0</v>
      </c>
      <c r="F199" s="22"/>
      <c r="G199" s="22"/>
      <c r="H199" s="22"/>
      <c r="I199" s="22"/>
      <c r="J199" s="22"/>
      <c r="K199" s="24"/>
    </row>
    <row r="200" spans="1:11" ht="27.75" customHeight="1">
      <c r="A200" s="135">
        <v>5151</v>
      </c>
      <c r="B200" s="15">
        <v>920000</v>
      </c>
      <c r="C200" s="147" t="s">
        <v>456</v>
      </c>
      <c r="D200" s="20">
        <f>D201+D211</f>
        <v>0</v>
      </c>
      <c r="E200" s="20">
        <f t="shared" si="49"/>
        <v>0</v>
      </c>
      <c r="F200" s="20">
        <f t="shared" ref="F200:K200" si="54">F201+F211</f>
        <v>0</v>
      </c>
      <c r="G200" s="20">
        <f t="shared" si="54"/>
        <v>0</v>
      </c>
      <c r="H200" s="20">
        <f t="shared" si="54"/>
        <v>0</v>
      </c>
      <c r="I200" s="20">
        <f t="shared" si="54"/>
        <v>0</v>
      </c>
      <c r="J200" s="20">
        <f t="shared" si="54"/>
        <v>0</v>
      </c>
      <c r="K200" s="21">
        <f t="shared" si="54"/>
        <v>0</v>
      </c>
    </row>
    <row r="201" spans="1:11" ht="27.75" customHeight="1">
      <c r="A201" s="135">
        <v>5152</v>
      </c>
      <c r="B201" s="15">
        <v>921000</v>
      </c>
      <c r="C201" s="147" t="s">
        <v>457</v>
      </c>
      <c r="D201" s="20">
        <f>SUM(D202:D210)</f>
        <v>0</v>
      </c>
      <c r="E201" s="20">
        <f t="shared" si="49"/>
        <v>0</v>
      </c>
      <c r="F201" s="20">
        <f t="shared" ref="F201:K201" si="55">SUM(F202:F210)</f>
        <v>0</v>
      </c>
      <c r="G201" s="20">
        <f t="shared" si="55"/>
        <v>0</v>
      </c>
      <c r="H201" s="20">
        <f t="shared" si="55"/>
        <v>0</v>
      </c>
      <c r="I201" s="20">
        <f t="shared" si="55"/>
        <v>0</v>
      </c>
      <c r="J201" s="20">
        <f t="shared" si="55"/>
        <v>0</v>
      </c>
      <c r="K201" s="21">
        <f t="shared" si="55"/>
        <v>0</v>
      </c>
    </row>
    <row r="202" spans="1:11" ht="27.75" customHeight="1">
      <c r="A202" s="150">
        <v>5153</v>
      </c>
      <c r="B202" s="140">
        <v>921100</v>
      </c>
      <c r="C202" s="148" t="s">
        <v>382</v>
      </c>
      <c r="D202" s="22"/>
      <c r="E202" s="23">
        <f t="shared" si="49"/>
        <v>0</v>
      </c>
      <c r="F202" s="22"/>
      <c r="G202" s="22"/>
      <c r="H202" s="22"/>
      <c r="I202" s="22"/>
      <c r="J202" s="22"/>
      <c r="K202" s="24"/>
    </row>
    <row r="203" spans="1:11" ht="27.75" customHeight="1">
      <c r="A203" s="150">
        <v>5154</v>
      </c>
      <c r="B203" s="140">
        <v>921200</v>
      </c>
      <c r="C203" s="148" t="s">
        <v>383</v>
      </c>
      <c r="D203" s="22"/>
      <c r="E203" s="23">
        <f t="shared" si="49"/>
        <v>0</v>
      </c>
      <c r="F203" s="22"/>
      <c r="G203" s="22"/>
      <c r="H203" s="22"/>
      <c r="I203" s="22"/>
      <c r="J203" s="22"/>
      <c r="K203" s="24"/>
    </row>
    <row r="204" spans="1:11" ht="27.75" customHeight="1">
      <c r="A204" s="150">
        <v>5155</v>
      </c>
      <c r="B204" s="140">
        <v>921300</v>
      </c>
      <c r="C204" s="148" t="s">
        <v>384</v>
      </c>
      <c r="D204" s="22"/>
      <c r="E204" s="23">
        <f t="shared" si="49"/>
        <v>0</v>
      </c>
      <c r="F204" s="22"/>
      <c r="G204" s="22"/>
      <c r="H204" s="22"/>
      <c r="I204" s="22"/>
      <c r="J204" s="22"/>
      <c r="K204" s="24"/>
    </row>
    <row r="205" spans="1:11" ht="27.75" customHeight="1">
      <c r="A205" s="150">
        <v>5156</v>
      </c>
      <c r="B205" s="140">
        <v>921400</v>
      </c>
      <c r="C205" s="148" t="s">
        <v>458</v>
      </c>
      <c r="D205" s="22"/>
      <c r="E205" s="23">
        <f t="shared" si="49"/>
        <v>0</v>
      </c>
      <c r="F205" s="22"/>
      <c r="G205" s="22"/>
      <c r="H205" s="22"/>
      <c r="I205" s="22"/>
      <c r="J205" s="22"/>
      <c r="K205" s="24"/>
    </row>
    <row r="206" spans="1:11" ht="27.75" customHeight="1">
      <c r="A206" s="150">
        <v>5157</v>
      </c>
      <c r="B206" s="140">
        <v>921500</v>
      </c>
      <c r="C206" s="148" t="s">
        <v>200</v>
      </c>
      <c r="D206" s="22"/>
      <c r="E206" s="23">
        <f t="shared" si="49"/>
        <v>0</v>
      </c>
      <c r="F206" s="22"/>
      <c r="G206" s="22"/>
      <c r="H206" s="22"/>
      <c r="I206" s="22"/>
      <c r="J206" s="22"/>
      <c r="K206" s="24"/>
    </row>
    <row r="207" spans="1:11" ht="27.75" customHeight="1">
      <c r="A207" s="150">
        <v>5158</v>
      </c>
      <c r="B207" s="140">
        <v>921600</v>
      </c>
      <c r="C207" s="148" t="s">
        <v>26</v>
      </c>
      <c r="D207" s="22"/>
      <c r="E207" s="23">
        <f t="shared" si="49"/>
        <v>0</v>
      </c>
      <c r="F207" s="22"/>
      <c r="G207" s="22"/>
      <c r="H207" s="22"/>
      <c r="I207" s="22"/>
      <c r="J207" s="22"/>
      <c r="K207" s="24"/>
    </row>
    <row r="208" spans="1:11" ht="27.75" customHeight="1">
      <c r="A208" s="150">
        <v>5159</v>
      </c>
      <c r="B208" s="140">
        <v>921700</v>
      </c>
      <c r="C208" s="148" t="s">
        <v>150</v>
      </c>
      <c r="D208" s="22"/>
      <c r="E208" s="23">
        <f t="shared" si="49"/>
        <v>0</v>
      </c>
      <c r="F208" s="22"/>
      <c r="G208" s="22"/>
      <c r="H208" s="22"/>
      <c r="I208" s="22"/>
      <c r="J208" s="22"/>
      <c r="K208" s="24"/>
    </row>
    <row r="209" spans="1:11" ht="27.75" customHeight="1">
      <c r="A209" s="150">
        <v>5160</v>
      </c>
      <c r="B209" s="140">
        <v>921800</v>
      </c>
      <c r="C209" s="148" t="s">
        <v>151</v>
      </c>
      <c r="D209" s="22"/>
      <c r="E209" s="23">
        <f t="shared" si="49"/>
        <v>0</v>
      </c>
      <c r="F209" s="22"/>
      <c r="G209" s="22"/>
      <c r="H209" s="22"/>
      <c r="I209" s="22"/>
      <c r="J209" s="22"/>
      <c r="K209" s="24"/>
    </row>
    <row r="210" spans="1:11" ht="27.75" customHeight="1">
      <c r="A210" s="150">
        <v>5161</v>
      </c>
      <c r="B210" s="140">
        <v>921900</v>
      </c>
      <c r="C210" s="148" t="s">
        <v>30</v>
      </c>
      <c r="D210" s="22"/>
      <c r="E210" s="23">
        <f t="shared" si="49"/>
        <v>0</v>
      </c>
      <c r="F210" s="22"/>
      <c r="G210" s="22"/>
      <c r="H210" s="22"/>
      <c r="I210" s="22"/>
      <c r="J210" s="22"/>
      <c r="K210" s="24"/>
    </row>
    <row r="211" spans="1:11" ht="27.75" customHeight="1">
      <c r="A211" s="135">
        <v>5162</v>
      </c>
      <c r="B211" s="15">
        <v>922000</v>
      </c>
      <c r="C211" s="147" t="s">
        <v>459</v>
      </c>
      <c r="D211" s="20">
        <f>SUM(D212:D223)</f>
        <v>0</v>
      </c>
      <c r="E211" s="20">
        <f t="shared" si="49"/>
        <v>0</v>
      </c>
      <c r="F211" s="20">
        <f t="shared" ref="F211:K211" si="56">SUM(F212:F223)</f>
        <v>0</v>
      </c>
      <c r="G211" s="20">
        <f t="shared" si="56"/>
        <v>0</v>
      </c>
      <c r="H211" s="20">
        <f t="shared" si="56"/>
        <v>0</v>
      </c>
      <c r="I211" s="20">
        <f t="shared" si="56"/>
        <v>0</v>
      </c>
      <c r="J211" s="20">
        <f t="shared" si="56"/>
        <v>0</v>
      </c>
      <c r="K211" s="21">
        <f t="shared" si="56"/>
        <v>0</v>
      </c>
    </row>
    <row r="212" spans="1:11" ht="27.75" customHeight="1">
      <c r="A212" s="150">
        <v>5163</v>
      </c>
      <c r="B212" s="140">
        <v>922100</v>
      </c>
      <c r="C212" s="148" t="s">
        <v>31</v>
      </c>
      <c r="D212" s="22"/>
      <c r="E212" s="23">
        <f t="shared" ref="E212:E224" si="57">SUM(F212:K212)</f>
        <v>0</v>
      </c>
      <c r="F212" s="22"/>
      <c r="G212" s="22"/>
      <c r="H212" s="22"/>
      <c r="I212" s="22"/>
      <c r="J212" s="22"/>
      <c r="K212" s="24"/>
    </row>
    <row r="213" spans="1:11" ht="27.75" customHeight="1">
      <c r="A213" s="150">
        <v>5164</v>
      </c>
      <c r="B213" s="140">
        <v>922200</v>
      </c>
      <c r="C213" s="148" t="s">
        <v>32</v>
      </c>
      <c r="D213" s="22"/>
      <c r="E213" s="23">
        <f t="shared" si="57"/>
        <v>0</v>
      </c>
      <c r="F213" s="22"/>
      <c r="G213" s="22"/>
      <c r="H213" s="22"/>
      <c r="I213" s="22"/>
      <c r="J213" s="22"/>
      <c r="K213" s="24"/>
    </row>
    <row r="214" spans="1:11" ht="27.75" customHeight="1">
      <c r="A214" s="150">
        <v>5165</v>
      </c>
      <c r="B214" s="140">
        <v>922300</v>
      </c>
      <c r="C214" s="148" t="s">
        <v>65</v>
      </c>
      <c r="D214" s="22"/>
      <c r="E214" s="23">
        <f t="shared" si="57"/>
        <v>0</v>
      </c>
      <c r="F214" s="22"/>
      <c r="G214" s="22"/>
      <c r="H214" s="22"/>
      <c r="I214" s="22"/>
      <c r="J214" s="22"/>
      <c r="K214" s="24"/>
    </row>
    <row r="215" spans="1:11" ht="27.75" customHeight="1">
      <c r="A215" s="150">
        <v>5166</v>
      </c>
      <c r="B215" s="140">
        <v>922400</v>
      </c>
      <c r="C215" s="148" t="s">
        <v>66</v>
      </c>
      <c r="D215" s="22"/>
      <c r="E215" s="23">
        <f t="shared" si="57"/>
        <v>0</v>
      </c>
      <c r="F215" s="22"/>
      <c r="G215" s="22"/>
      <c r="H215" s="22"/>
      <c r="I215" s="22"/>
      <c r="J215" s="22"/>
      <c r="K215" s="24"/>
    </row>
    <row r="216" spans="1:11" ht="27.75" customHeight="1">
      <c r="A216" s="150">
        <v>5167</v>
      </c>
      <c r="B216" s="140">
        <v>922500</v>
      </c>
      <c r="C216" s="148" t="s">
        <v>107</v>
      </c>
      <c r="D216" s="22"/>
      <c r="E216" s="23">
        <f t="shared" si="57"/>
        <v>0</v>
      </c>
      <c r="F216" s="22"/>
      <c r="G216" s="22"/>
      <c r="H216" s="22"/>
      <c r="I216" s="22"/>
      <c r="J216" s="22"/>
      <c r="K216" s="24"/>
    </row>
    <row r="217" spans="1:11" ht="12.75" customHeight="1">
      <c r="A217" s="399" t="s">
        <v>311</v>
      </c>
      <c r="B217" s="402" t="s">
        <v>312</v>
      </c>
      <c r="C217" s="406" t="s">
        <v>313</v>
      </c>
      <c r="D217" s="400" t="s">
        <v>564</v>
      </c>
      <c r="E217" s="400" t="s">
        <v>262</v>
      </c>
      <c r="F217" s="400"/>
      <c r="G217" s="400"/>
      <c r="H217" s="400"/>
      <c r="I217" s="400"/>
      <c r="J217" s="400"/>
      <c r="K217" s="409"/>
    </row>
    <row r="218" spans="1:11" ht="12.75" customHeight="1">
      <c r="A218" s="399"/>
      <c r="B218" s="402"/>
      <c r="C218" s="406"/>
      <c r="D218" s="400"/>
      <c r="E218" s="401" t="s">
        <v>220</v>
      </c>
      <c r="F218" s="400" t="s">
        <v>567</v>
      </c>
      <c r="G218" s="400"/>
      <c r="H218" s="400"/>
      <c r="I218" s="400"/>
      <c r="J218" s="400" t="s">
        <v>566</v>
      </c>
      <c r="K218" s="409" t="s">
        <v>51</v>
      </c>
    </row>
    <row r="219" spans="1:11" ht="25.5">
      <c r="A219" s="399"/>
      <c r="B219" s="402"/>
      <c r="C219" s="406"/>
      <c r="D219" s="400"/>
      <c r="E219" s="401"/>
      <c r="F219" s="15" t="s">
        <v>263</v>
      </c>
      <c r="G219" s="15" t="s">
        <v>264</v>
      </c>
      <c r="H219" s="15" t="s">
        <v>565</v>
      </c>
      <c r="I219" s="15" t="s">
        <v>50</v>
      </c>
      <c r="J219" s="400"/>
      <c r="K219" s="409"/>
    </row>
    <row r="220" spans="1:11">
      <c r="A220" s="26" t="s">
        <v>221</v>
      </c>
      <c r="B220" s="25" t="s">
        <v>222</v>
      </c>
      <c r="C220" s="357" t="s">
        <v>223</v>
      </c>
      <c r="D220" s="27" t="s">
        <v>224</v>
      </c>
      <c r="E220" s="27" t="s">
        <v>225</v>
      </c>
      <c r="F220" s="27" t="s">
        <v>226</v>
      </c>
      <c r="G220" s="27" t="s">
        <v>227</v>
      </c>
      <c r="H220" s="27" t="s">
        <v>228</v>
      </c>
      <c r="I220" s="27" t="s">
        <v>229</v>
      </c>
      <c r="J220" s="27" t="s">
        <v>230</v>
      </c>
      <c r="K220" s="28" t="s">
        <v>231</v>
      </c>
    </row>
    <row r="221" spans="1:11" ht="28.5" customHeight="1">
      <c r="A221" s="150">
        <v>5168</v>
      </c>
      <c r="B221" s="140">
        <v>922600</v>
      </c>
      <c r="C221" s="148" t="s">
        <v>367</v>
      </c>
      <c r="D221" s="22"/>
      <c r="E221" s="23">
        <f t="shared" si="57"/>
        <v>0</v>
      </c>
      <c r="F221" s="22"/>
      <c r="G221" s="22"/>
      <c r="H221" s="22"/>
      <c r="I221" s="22"/>
      <c r="J221" s="22"/>
      <c r="K221" s="24"/>
    </row>
    <row r="222" spans="1:11" ht="28.5" customHeight="1">
      <c r="A222" s="150">
        <v>5169</v>
      </c>
      <c r="B222" s="140">
        <v>922700</v>
      </c>
      <c r="C222" s="148" t="s">
        <v>368</v>
      </c>
      <c r="D222" s="22"/>
      <c r="E222" s="23">
        <f t="shared" si="57"/>
        <v>0</v>
      </c>
      <c r="F222" s="22"/>
      <c r="G222" s="22"/>
      <c r="H222" s="22"/>
      <c r="I222" s="22"/>
      <c r="J222" s="22"/>
      <c r="K222" s="24"/>
    </row>
    <row r="223" spans="1:11" ht="28.5" customHeight="1">
      <c r="A223" s="150">
        <v>5170</v>
      </c>
      <c r="B223" s="140">
        <v>922800</v>
      </c>
      <c r="C223" s="148" t="s">
        <v>201</v>
      </c>
      <c r="D223" s="22"/>
      <c r="E223" s="23">
        <f t="shared" si="57"/>
        <v>0</v>
      </c>
      <c r="F223" s="22"/>
      <c r="G223" s="22"/>
      <c r="H223" s="22"/>
      <c r="I223" s="22"/>
      <c r="J223" s="22"/>
      <c r="K223" s="24"/>
    </row>
    <row r="224" spans="1:11" ht="28.5" customHeight="1" thickBot="1">
      <c r="A224" s="151">
        <v>5171</v>
      </c>
      <c r="B224" s="141"/>
      <c r="C224" s="149" t="s">
        <v>460</v>
      </c>
      <c r="D224" s="30">
        <f>D22+D176</f>
        <v>497854</v>
      </c>
      <c r="E224" s="30">
        <f t="shared" si="57"/>
        <v>243800</v>
      </c>
      <c r="F224" s="30">
        <f t="shared" ref="F224:K224" si="58">F22+F176</f>
        <v>0</v>
      </c>
      <c r="G224" s="30">
        <f t="shared" si="58"/>
        <v>0</v>
      </c>
      <c r="H224" s="30">
        <f t="shared" si="58"/>
        <v>0</v>
      </c>
      <c r="I224" s="30">
        <f t="shared" si="58"/>
        <v>241849</v>
      </c>
      <c r="J224" s="30">
        <f t="shared" si="58"/>
        <v>61</v>
      </c>
      <c r="K224" s="31">
        <f t="shared" si="58"/>
        <v>1890</v>
      </c>
    </row>
    <row r="225" spans="1:11">
      <c r="A225" s="327"/>
      <c r="B225" s="328"/>
      <c r="C225" s="328"/>
      <c r="D225" s="329"/>
      <c r="E225" s="329"/>
      <c r="F225" s="329"/>
      <c r="G225" s="329"/>
      <c r="H225" s="329"/>
      <c r="I225" s="329"/>
      <c r="J225" s="329"/>
      <c r="K225" s="329"/>
    </row>
    <row r="226" spans="1:11">
      <c r="A226" s="327"/>
      <c r="B226" s="328"/>
      <c r="C226" s="328"/>
      <c r="D226" s="329"/>
      <c r="E226" s="329"/>
      <c r="F226" s="329"/>
      <c r="G226" s="329"/>
      <c r="H226" s="329"/>
      <c r="I226" s="329"/>
      <c r="J226" s="329"/>
      <c r="K226" s="329"/>
    </row>
    <row r="227" spans="1:11">
      <c r="A227" s="152" t="s">
        <v>188</v>
      </c>
      <c r="B227" s="328"/>
      <c r="C227" s="328"/>
      <c r="D227" s="329"/>
      <c r="E227" s="329"/>
      <c r="F227" s="329"/>
      <c r="G227" s="329"/>
      <c r="H227" s="329"/>
      <c r="I227" s="329"/>
      <c r="J227" s="329"/>
      <c r="K227" s="329"/>
    </row>
    <row r="228" spans="1:11" ht="13.5" thickBot="1">
      <c r="A228" s="327"/>
      <c r="B228" s="328"/>
      <c r="C228" s="328"/>
      <c r="D228" s="329"/>
      <c r="E228" s="329"/>
      <c r="F228" s="329"/>
      <c r="G228" s="329"/>
      <c r="H228" s="329"/>
      <c r="I228" s="329"/>
      <c r="J228" s="329" t="s">
        <v>138</v>
      </c>
      <c r="K228" s="329"/>
    </row>
    <row r="229" spans="1:11" ht="12.75" customHeight="1">
      <c r="A229" s="403" t="s">
        <v>311</v>
      </c>
      <c r="B229" s="405" t="s">
        <v>312</v>
      </c>
      <c r="C229" s="405" t="s">
        <v>313</v>
      </c>
      <c r="D229" s="405" t="s">
        <v>568</v>
      </c>
      <c r="E229" s="405" t="s">
        <v>202</v>
      </c>
      <c r="F229" s="412"/>
      <c r="G229" s="412"/>
      <c r="H229" s="412"/>
      <c r="I229" s="412"/>
      <c r="J229" s="412"/>
      <c r="K229" s="413"/>
    </row>
    <row r="230" spans="1:11" ht="12.75" customHeight="1">
      <c r="A230" s="416"/>
      <c r="B230" s="414"/>
      <c r="C230" s="414"/>
      <c r="D230" s="414"/>
      <c r="E230" s="400" t="s">
        <v>574</v>
      </c>
      <c r="F230" s="400" t="s">
        <v>232</v>
      </c>
      <c r="G230" s="414"/>
      <c r="H230" s="414"/>
      <c r="I230" s="414"/>
      <c r="J230" s="400" t="s">
        <v>566</v>
      </c>
      <c r="K230" s="409" t="s">
        <v>51</v>
      </c>
    </row>
    <row r="231" spans="1:11" ht="25.5">
      <c r="A231" s="416"/>
      <c r="B231" s="414"/>
      <c r="C231" s="414"/>
      <c r="D231" s="414"/>
      <c r="E231" s="414"/>
      <c r="F231" s="15" t="s">
        <v>203</v>
      </c>
      <c r="G231" s="15" t="s">
        <v>264</v>
      </c>
      <c r="H231" s="15" t="s">
        <v>565</v>
      </c>
      <c r="I231" s="15" t="s">
        <v>50</v>
      </c>
      <c r="J231" s="414"/>
      <c r="K231" s="415"/>
    </row>
    <row r="232" spans="1:11">
      <c r="A232" s="135">
        <v>1</v>
      </c>
      <c r="B232" s="15">
        <v>2</v>
      </c>
      <c r="C232" s="356">
        <v>3</v>
      </c>
      <c r="D232" s="17">
        <v>4</v>
      </c>
      <c r="E232" s="17">
        <v>5</v>
      </c>
      <c r="F232" s="17">
        <v>6</v>
      </c>
      <c r="G232" s="17">
        <v>7</v>
      </c>
      <c r="H232" s="17">
        <v>8</v>
      </c>
      <c r="I232" s="17">
        <v>9</v>
      </c>
      <c r="J232" s="17">
        <v>10</v>
      </c>
      <c r="K232" s="18">
        <v>11</v>
      </c>
    </row>
    <row r="233" spans="1:11" ht="26.25" customHeight="1">
      <c r="A233" s="153">
        <v>5172</v>
      </c>
      <c r="B233" s="15"/>
      <c r="C233" s="147" t="s">
        <v>461</v>
      </c>
      <c r="D233" s="20">
        <f>D234+D430</f>
        <v>497854</v>
      </c>
      <c r="E233" s="20">
        <f t="shared" ref="E233:E304" si="59">SUM(F233:K233)</f>
        <v>243988</v>
      </c>
      <c r="F233" s="20">
        <f t="shared" ref="F233:K233" si="60">F234+F430</f>
        <v>0</v>
      </c>
      <c r="G233" s="20">
        <f t="shared" si="60"/>
        <v>0</v>
      </c>
      <c r="H233" s="20">
        <f t="shared" si="60"/>
        <v>0</v>
      </c>
      <c r="I233" s="20">
        <f t="shared" si="60"/>
        <v>242512</v>
      </c>
      <c r="J233" s="20">
        <f t="shared" si="60"/>
        <v>61</v>
      </c>
      <c r="K233" s="21">
        <f t="shared" si="60"/>
        <v>1415</v>
      </c>
    </row>
    <row r="234" spans="1:11" ht="26.25" customHeight="1">
      <c r="A234" s="153">
        <v>5173</v>
      </c>
      <c r="B234" s="15">
        <v>400000</v>
      </c>
      <c r="C234" s="147" t="s">
        <v>462</v>
      </c>
      <c r="D234" s="20">
        <f>D235+D261+D310+D329+D357+D370+D390+D409</f>
        <v>494754</v>
      </c>
      <c r="E234" s="20">
        <f t="shared" si="59"/>
        <v>243795</v>
      </c>
      <c r="F234" s="20">
        <f t="shared" ref="F234:K234" si="61">F235+F261+F310+F329+F357+F370+F390+F409</f>
        <v>0</v>
      </c>
      <c r="G234" s="20">
        <f t="shared" si="61"/>
        <v>0</v>
      </c>
      <c r="H234" s="20">
        <f t="shared" si="61"/>
        <v>0</v>
      </c>
      <c r="I234" s="20">
        <f t="shared" si="61"/>
        <v>242512</v>
      </c>
      <c r="J234" s="20">
        <f t="shared" si="61"/>
        <v>61</v>
      </c>
      <c r="K234" s="21">
        <f t="shared" si="61"/>
        <v>1222</v>
      </c>
    </row>
    <row r="235" spans="1:11" ht="26.25" customHeight="1">
      <c r="A235" s="153">
        <v>5174</v>
      </c>
      <c r="B235" s="15">
        <v>410000</v>
      </c>
      <c r="C235" s="147" t="s">
        <v>463</v>
      </c>
      <c r="D235" s="20">
        <f>D236+D238+D242+D244+D253+D255+D257+D259</f>
        <v>422532</v>
      </c>
      <c r="E235" s="20">
        <f t="shared" si="59"/>
        <v>212394</v>
      </c>
      <c r="F235" s="20">
        <f t="shared" ref="F235:K235" si="62">F236+F238+F242+F244+F253+F255+F257+F259</f>
        <v>0</v>
      </c>
      <c r="G235" s="20">
        <f t="shared" si="62"/>
        <v>0</v>
      </c>
      <c r="H235" s="20">
        <f t="shared" si="62"/>
        <v>0</v>
      </c>
      <c r="I235" s="20">
        <f t="shared" si="62"/>
        <v>211802</v>
      </c>
      <c r="J235" s="20">
        <f t="shared" si="62"/>
        <v>0</v>
      </c>
      <c r="K235" s="21">
        <f t="shared" si="62"/>
        <v>592</v>
      </c>
    </row>
    <row r="236" spans="1:11" ht="26.25" customHeight="1">
      <c r="A236" s="153">
        <v>5175</v>
      </c>
      <c r="B236" s="15">
        <v>411000</v>
      </c>
      <c r="C236" s="147" t="s">
        <v>464</v>
      </c>
      <c r="D236" s="20">
        <f>D237</f>
        <v>351340</v>
      </c>
      <c r="E236" s="20">
        <f t="shared" si="59"/>
        <v>176504</v>
      </c>
      <c r="F236" s="20">
        <f t="shared" ref="F236:K236" si="63">F237</f>
        <v>0</v>
      </c>
      <c r="G236" s="20">
        <f t="shared" si="63"/>
        <v>0</v>
      </c>
      <c r="H236" s="20">
        <f t="shared" si="63"/>
        <v>0</v>
      </c>
      <c r="I236" s="20">
        <f t="shared" si="63"/>
        <v>176033</v>
      </c>
      <c r="J236" s="20">
        <f t="shared" si="63"/>
        <v>0</v>
      </c>
      <c r="K236" s="21">
        <f t="shared" si="63"/>
        <v>471</v>
      </c>
    </row>
    <row r="237" spans="1:11" ht="24" customHeight="1">
      <c r="A237" s="154">
        <v>5176</v>
      </c>
      <c r="B237" s="140">
        <v>411100</v>
      </c>
      <c r="C237" s="148" t="s">
        <v>204</v>
      </c>
      <c r="D237" s="22">
        <v>351340</v>
      </c>
      <c r="E237" s="23">
        <f t="shared" si="59"/>
        <v>176504</v>
      </c>
      <c r="F237" s="22"/>
      <c r="G237" s="22"/>
      <c r="H237" s="22"/>
      <c r="I237" s="22">
        <v>176033</v>
      </c>
      <c r="J237" s="22"/>
      <c r="K237" s="24">
        <v>471</v>
      </c>
    </row>
    <row r="238" spans="1:11" ht="25.5">
      <c r="A238" s="153">
        <v>5177</v>
      </c>
      <c r="B238" s="15">
        <v>412000</v>
      </c>
      <c r="C238" s="147" t="s">
        <v>465</v>
      </c>
      <c r="D238" s="20">
        <f>SUM(D239:D241)</f>
        <v>52596</v>
      </c>
      <c r="E238" s="20">
        <f t="shared" si="59"/>
        <v>26740</v>
      </c>
      <c r="F238" s="20">
        <f t="shared" ref="F238:K238" si="64">SUM(F239:F241)</f>
        <v>0</v>
      </c>
      <c r="G238" s="20">
        <f t="shared" si="64"/>
        <v>0</v>
      </c>
      <c r="H238" s="20">
        <f t="shared" si="64"/>
        <v>0</v>
      </c>
      <c r="I238" s="20">
        <f t="shared" si="64"/>
        <v>26669</v>
      </c>
      <c r="J238" s="20">
        <f t="shared" si="64"/>
        <v>0</v>
      </c>
      <c r="K238" s="21">
        <f t="shared" si="64"/>
        <v>71</v>
      </c>
    </row>
    <row r="239" spans="1:11" ht="21.75" customHeight="1">
      <c r="A239" s="154">
        <v>5178</v>
      </c>
      <c r="B239" s="140">
        <v>412100</v>
      </c>
      <c r="C239" s="148" t="s">
        <v>466</v>
      </c>
      <c r="D239" s="22">
        <v>35390</v>
      </c>
      <c r="E239" s="23">
        <f t="shared" si="59"/>
        <v>17650</v>
      </c>
      <c r="F239" s="22"/>
      <c r="G239" s="22"/>
      <c r="H239" s="22"/>
      <c r="I239" s="22">
        <v>17603</v>
      </c>
      <c r="J239" s="22"/>
      <c r="K239" s="24">
        <v>47</v>
      </c>
    </row>
    <row r="240" spans="1:11" ht="21.75" customHeight="1">
      <c r="A240" s="154">
        <v>5179</v>
      </c>
      <c r="B240" s="140">
        <v>412200</v>
      </c>
      <c r="C240" s="148" t="s">
        <v>17</v>
      </c>
      <c r="D240" s="22">
        <v>17206</v>
      </c>
      <c r="E240" s="23">
        <f t="shared" si="59"/>
        <v>9090</v>
      </c>
      <c r="F240" s="22"/>
      <c r="G240" s="22"/>
      <c r="H240" s="22"/>
      <c r="I240" s="22">
        <v>9066</v>
      </c>
      <c r="J240" s="22"/>
      <c r="K240" s="24">
        <v>24</v>
      </c>
    </row>
    <row r="241" spans="1:11" ht="21.75" customHeight="1">
      <c r="A241" s="154">
        <v>5180</v>
      </c>
      <c r="B241" s="140">
        <v>412300</v>
      </c>
      <c r="C241" s="148" t="s">
        <v>18</v>
      </c>
      <c r="D241" s="22"/>
      <c r="E241" s="23">
        <f t="shared" si="59"/>
        <v>0</v>
      </c>
      <c r="F241" s="22"/>
      <c r="G241" s="22"/>
      <c r="H241" s="22"/>
      <c r="I241" s="22"/>
      <c r="J241" s="22"/>
      <c r="K241" s="24"/>
    </row>
    <row r="242" spans="1:11" ht="21.75" customHeight="1">
      <c r="A242" s="153">
        <v>5181</v>
      </c>
      <c r="B242" s="15">
        <v>413000</v>
      </c>
      <c r="C242" s="147" t="s">
        <v>467</v>
      </c>
      <c r="D242" s="20">
        <f>D243</f>
        <v>1200</v>
      </c>
      <c r="E242" s="20">
        <f t="shared" si="59"/>
        <v>0</v>
      </c>
      <c r="F242" s="20">
        <f t="shared" ref="F242:K242" si="65">F243</f>
        <v>0</v>
      </c>
      <c r="G242" s="20">
        <f t="shared" si="65"/>
        <v>0</v>
      </c>
      <c r="H242" s="20">
        <f t="shared" si="65"/>
        <v>0</v>
      </c>
      <c r="I242" s="20">
        <f t="shared" si="65"/>
        <v>0</v>
      </c>
      <c r="J242" s="20">
        <f t="shared" si="65"/>
        <v>0</v>
      </c>
      <c r="K242" s="21">
        <f t="shared" si="65"/>
        <v>0</v>
      </c>
    </row>
    <row r="243" spans="1:11" ht="21.75" customHeight="1">
      <c r="A243" s="154">
        <v>5182</v>
      </c>
      <c r="B243" s="140">
        <v>413100</v>
      </c>
      <c r="C243" s="148" t="s">
        <v>19</v>
      </c>
      <c r="D243" s="22">
        <v>1200</v>
      </c>
      <c r="E243" s="23">
        <f t="shared" si="59"/>
        <v>0</v>
      </c>
      <c r="F243" s="22"/>
      <c r="G243" s="22"/>
      <c r="H243" s="22"/>
      <c r="I243" s="22"/>
      <c r="J243" s="22"/>
      <c r="K243" s="24"/>
    </row>
    <row r="244" spans="1:11" ht="29.25" customHeight="1">
      <c r="A244" s="153">
        <v>5183</v>
      </c>
      <c r="B244" s="15">
        <v>414000</v>
      </c>
      <c r="C244" s="147" t="s">
        <v>468</v>
      </c>
      <c r="D244" s="20">
        <f>SUM(D245:D252)</f>
        <v>3200</v>
      </c>
      <c r="E244" s="20">
        <f t="shared" si="59"/>
        <v>1873</v>
      </c>
      <c r="F244" s="20">
        <f t="shared" ref="F244:K244" si="66">SUM(F245:F252)</f>
        <v>0</v>
      </c>
      <c r="G244" s="20">
        <f t="shared" si="66"/>
        <v>0</v>
      </c>
      <c r="H244" s="20">
        <f t="shared" si="66"/>
        <v>0</v>
      </c>
      <c r="I244" s="20">
        <f t="shared" si="66"/>
        <v>1823</v>
      </c>
      <c r="J244" s="20">
        <f t="shared" si="66"/>
        <v>0</v>
      </c>
      <c r="K244" s="21">
        <f t="shared" si="66"/>
        <v>50</v>
      </c>
    </row>
    <row r="245" spans="1:11" ht="27" customHeight="1">
      <c r="A245" s="154">
        <v>5184</v>
      </c>
      <c r="B245" s="140">
        <v>414100</v>
      </c>
      <c r="C245" s="148" t="s">
        <v>205</v>
      </c>
      <c r="D245" s="22"/>
      <c r="E245" s="23">
        <f t="shared" si="59"/>
        <v>0</v>
      </c>
      <c r="F245" s="22"/>
      <c r="G245" s="22"/>
      <c r="H245" s="22"/>
      <c r="I245" s="22"/>
      <c r="J245" s="22"/>
      <c r="K245" s="24"/>
    </row>
    <row r="246" spans="1:11" ht="21.75" customHeight="1">
      <c r="A246" s="154">
        <v>5185</v>
      </c>
      <c r="B246" s="140">
        <v>414200</v>
      </c>
      <c r="C246" s="148" t="s">
        <v>10</v>
      </c>
      <c r="D246" s="22"/>
      <c r="E246" s="23">
        <f t="shared" si="59"/>
        <v>0</v>
      </c>
      <c r="F246" s="22"/>
      <c r="G246" s="22"/>
      <c r="H246" s="22"/>
      <c r="I246" s="22"/>
      <c r="J246" s="22"/>
      <c r="K246" s="24"/>
    </row>
    <row r="247" spans="1:11" ht="21.75" customHeight="1">
      <c r="A247" s="154">
        <v>5186</v>
      </c>
      <c r="B247" s="140">
        <v>414300</v>
      </c>
      <c r="C247" s="148" t="s">
        <v>11</v>
      </c>
      <c r="D247" s="22">
        <v>2200</v>
      </c>
      <c r="E247" s="23">
        <f t="shared" si="59"/>
        <v>1370</v>
      </c>
      <c r="F247" s="22"/>
      <c r="G247" s="22"/>
      <c r="H247" s="22"/>
      <c r="I247" s="22">
        <v>1320</v>
      </c>
      <c r="J247" s="22"/>
      <c r="K247" s="24">
        <v>50</v>
      </c>
    </row>
    <row r="248" spans="1:11" ht="12.75" customHeight="1">
      <c r="A248" s="399" t="s">
        <v>311</v>
      </c>
      <c r="B248" s="402" t="s">
        <v>312</v>
      </c>
      <c r="C248" s="406" t="s">
        <v>313</v>
      </c>
      <c r="D248" s="406" t="s">
        <v>569</v>
      </c>
      <c r="E248" s="400" t="s">
        <v>202</v>
      </c>
      <c r="F248" s="414"/>
      <c r="G248" s="414"/>
      <c r="H248" s="414"/>
      <c r="I248" s="414"/>
      <c r="J248" s="414"/>
      <c r="K248" s="415"/>
    </row>
    <row r="249" spans="1:11" ht="12.75" customHeight="1">
      <c r="A249" s="399"/>
      <c r="B249" s="402"/>
      <c r="C249" s="406"/>
      <c r="D249" s="406"/>
      <c r="E249" s="400" t="s">
        <v>574</v>
      </c>
      <c r="F249" s="400" t="s">
        <v>232</v>
      </c>
      <c r="G249" s="414"/>
      <c r="H249" s="414"/>
      <c r="I249" s="414"/>
      <c r="J249" s="400" t="s">
        <v>566</v>
      </c>
      <c r="K249" s="409" t="s">
        <v>51</v>
      </c>
    </row>
    <row r="250" spans="1:11" ht="25.5">
      <c r="A250" s="399"/>
      <c r="B250" s="402"/>
      <c r="C250" s="406"/>
      <c r="D250" s="406"/>
      <c r="E250" s="414"/>
      <c r="F250" s="15" t="s">
        <v>203</v>
      </c>
      <c r="G250" s="15" t="s">
        <v>264</v>
      </c>
      <c r="H250" s="15" t="s">
        <v>565</v>
      </c>
      <c r="I250" s="15" t="s">
        <v>50</v>
      </c>
      <c r="J250" s="414"/>
      <c r="K250" s="415"/>
    </row>
    <row r="251" spans="1:11">
      <c r="A251" s="32" t="s">
        <v>221</v>
      </c>
      <c r="B251" s="25" t="s">
        <v>222</v>
      </c>
      <c r="C251" s="357" t="s">
        <v>223</v>
      </c>
      <c r="D251" s="25" t="s">
        <v>224</v>
      </c>
      <c r="E251" s="25" t="s">
        <v>225</v>
      </c>
      <c r="F251" s="25" t="s">
        <v>226</v>
      </c>
      <c r="G251" s="25" t="s">
        <v>227</v>
      </c>
      <c r="H251" s="25" t="s">
        <v>228</v>
      </c>
      <c r="I251" s="25" t="s">
        <v>229</v>
      </c>
      <c r="J251" s="25" t="s">
        <v>230</v>
      </c>
      <c r="K251" s="33" t="s">
        <v>231</v>
      </c>
    </row>
    <row r="252" spans="1:11" ht="25.5">
      <c r="A252" s="154">
        <v>5187</v>
      </c>
      <c r="B252" s="140">
        <v>414400</v>
      </c>
      <c r="C252" s="148" t="s">
        <v>336</v>
      </c>
      <c r="D252" s="22">
        <v>1000</v>
      </c>
      <c r="E252" s="23">
        <f t="shared" si="59"/>
        <v>503</v>
      </c>
      <c r="F252" s="22"/>
      <c r="G252" s="22"/>
      <c r="H252" s="22"/>
      <c r="I252" s="22">
        <v>503</v>
      </c>
      <c r="J252" s="22"/>
      <c r="K252" s="24"/>
    </row>
    <row r="253" spans="1:11" ht="17.25" customHeight="1">
      <c r="A253" s="153">
        <v>5188</v>
      </c>
      <c r="B253" s="15">
        <v>415000</v>
      </c>
      <c r="C253" s="147" t="s">
        <v>469</v>
      </c>
      <c r="D253" s="20">
        <f>D254</f>
        <v>8196</v>
      </c>
      <c r="E253" s="20">
        <f t="shared" si="59"/>
        <v>3930</v>
      </c>
      <c r="F253" s="20">
        <f t="shared" ref="F253:K253" si="67">F254</f>
        <v>0</v>
      </c>
      <c r="G253" s="20">
        <f t="shared" si="67"/>
        <v>0</v>
      </c>
      <c r="H253" s="20">
        <f t="shared" si="67"/>
        <v>0</v>
      </c>
      <c r="I253" s="20">
        <f t="shared" si="67"/>
        <v>3930</v>
      </c>
      <c r="J253" s="20">
        <f t="shared" si="67"/>
        <v>0</v>
      </c>
      <c r="K253" s="21">
        <f t="shared" si="67"/>
        <v>0</v>
      </c>
    </row>
    <row r="254" spans="1:11" ht="17.25" customHeight="1">
      <c r="A254" s="154">
        <v>5189</v>
      </c>
      <c r="B254" s="140">
        <v>415100</v>
      </c>
      <c r="C254" s="148" t="s">
        <v>337</v>
      </c>
      <c r="D254" s="22">
        <v>8196</v>
      </c>
      <c r="E254" s="23">
        <f t="shared" si="59"/>
        <v>3930</v>
      </c>
      <c r="F254" s="22"/>
      <c r="G254" s="22"/>
      <c r="H254" s="22"/>
      <c r="I254" s="22">
        <v>3930</v>
      </c>
      <c r="J254" s="22"/>
      <c r="K254" s="24"/>
    </row>
    <row r="255" spans="1:11" ht="25.5">
      <c r="A255" s="153">
        <v>5190</v>
      </c>
      <c r="B255" s="15">
        <v>416000</v>
      </c>
      <c r="C255" s="147" t="s">
        <v>470</v>
      </c>
      <c r="D255" s="20">
        <f>D256</f>
        <v>6000</v>
      </c>
      <c r="E255" s="94">
        <f t="shared" si="59"/>
        <v>3347</v>
      </c>
      <c r="F255" s="94">
        <f t="shared" ref="F255:K255" si="68">F256</f>
        <v>0</v>
      </c>
      <c r="G255" s="94">
        <f t="shared" si="68"/>
        <v>0</v>
      </c>
      <c r="H255" s="94">
        <f t="shared" si="68"/>
        <v>0</v>
      </c>
      <c r="I255" s="94">
        <f t="shared" si="68"/>
        <v>3347</v>
      </c>
      <c r="J255" s="94">
        <f t="shared" si="68"/>
        <v>0</v>
      </c>
      <c r="K255" s="95">
        <f t="shared" si="68"/>
        <v>0</v>
      </c>
    </row>
    <row r="256" spans="1:11" ht="17.25" customHeight="1">
      <c r="A256" s="154">
        <v>5191</v>
      </c>
      <c r="B256" s="140">
        <v>416100</v>
      </c>
      <c r="C256" s="148" t="s">
        <v>338</v>
      </c>
      <c r="D256" s="22">
        <v>6000</v>
      </c>
      <c r="E256" s="23">
        <f t="shared" si="59"/>
        <v>3347</v>
      </c>
      <c r="F256" s="22"/>
      <c r="G256" s="22"/>
      <c r="H256" s="22"/>
      <c r="I256" s="22">
        <v>3347</v>
      </c>
      <c r="J256" s="22"/>
      <c r="K256" s="24"/>
    </row>
    <row r="257" spans="1:11" ht="17.25" customHeight="1">
      <c r="A257" s="153">
        <v>5192</v>
      </c>
      <c r="B257" s="15">
        <v>417000</v>
      </c>
      <c r="C257" s="147" t="s">
        <v>471</v>
      </c>
      <c r="D257" s="20">
        <f>D258</f>
        <v>0</v>
      </c>
      <c r="E257" s="20">
        <f t="shared" si="59"/>
        <v>0</v>
      </c>
      <c r="F257" s="20">
        <f t="shared" ref="F257:K257" si="69">F258</f>
        <v>0</v>
      </c>
      <c r="G257" s="20">
        <f t="shared" si="69"/>
        <v>0</v>
      </c>
      <c r="H257" s="20">
        <f t="shared" si="69"/>
        <v>0</v>
      </c>
      <c r="I257" s="20">
        <f t="shared" si="69"/>
        <v>0</v>
      </c>
      <c r="J257" s="20">
        <f t="shared" si="69"/>
        <v>0</v>
      </c>
      <c r="K257" s="21">
        <f t="shared" si="69"/>
        <v>0</v>
      </c>
    </row>
    <row r="258" spans="1:11" ht="17.25" customHeight="1">
      <c r="A258" s="154">
        <v>5193</v>
      </c>
      <c r="B258" s="140">
        <v>417100</v>
      </c>
      <c r="C258" s="148" t="s">
        <v>13</v>
      </c>
      <c r="D258" s="22"/>
      <c r="E258" s="23">
        <f t="shared" si="59"/>
        <v>0</v>
      </c>
      <c r="F258" s="22"/>
      <c r="G258" s="22"/>
      <c r="H258" s="22"/>
      <c r="I258" s="22"/>
      <c r="J258" s="22"/>
      <c r="K258" s="24"/>
    </row>
    <row r="259" spans="1:11" ht="17.25" customHeight="1">
      <c r="A259" s="153">
        <v>5194</v>
      </c>
      <c r="B259" s="15">
        <v>418000</v>
      </c>
      <c r="C259" s="147" t="s">
        <v>472</v>
      </c>
      <c r="D259" s="20">
        <f>D260</f>
        <v>0</v>
      </c>
      <c r="E259" s="20">
        <f t="shared" si="59"/>
        <v>0</v>
      </c>
      <c r="F259" s="20">
        <f t="shared" ref="F259:K259" si="70">F260</f>
        <v>0</v>
      </c>
      <c r="G259" s="20">
        <f t="shared" si="70"/>
        <v>0</v>
      </c>
      <c r="H259" s="20">
        <f t="shared" si="70"/>
        <v>0</v>
      </c>
      <c r="I259" s="20">
        <f t="shared" si="70"/>
        <v>0</v>
      </c>
      <c r="J259" s="20">
        <f t="shared" si="70"/>
        <v>0</v>
      </c>
      <c r="K259" s="21">
        <f t="shared" si="70"/>
        <v>0</v>
      </c>
    </row>
    <row r="260" spans="1:11" ht="17.25" customHeight="1">
      <c r="A260" s="154">
        <v>5195</v>
      </c>
      <c r="B260" s="140">
        <v>418100</v>
      </c>
      <c r="C260" s="148" t="s">
        <v>12</v>
      </c>
      <c r="D260" s="22"/>
      <c r="E260" s="23">
        <f t="shared" si="59"/>
        <v>0</v>
      </c>
      <c r="F260" s="22"/>
      <c r="G260" s="22"/>
      <c r="H260" s="22"/>
      <c r="I260" s="22"/>
      <c r="J260" s="22"/>
      <c r="K260" s="24"/>
    </row>
    <row r="261" spans="1:11" ht="25.5">
      <c r="A261" s="153">
        <v>5196</v>
      </c>
      <c r="B261" s="15">
        <v>420000</v>
      </c>
      <c r="C261" s="147" t="s">
        <v>473</v>
      </c>
      <c r="D261" s="20">
        <f>D262+D270+D276+D289+D297+D300</f>
        <v>71922</v>
      </c>
      <c r="E261" s="20">
        <f t="shared" si="59"/>
        <v>31379</v>
      </c>
      <c r="F261" s="20">
        <f t="shared" ref="F261:K261" si="71">F262+F270+F276+F289+F297+F300</f>
        <v>0</v>
      </c>
      <c r="G261" s="20">
        <f t="shared" si="71"/>
        <v>0</v>
      </c>
      <c r="H261" s="20">
        <f t="shared" si="71"/>
        <v>0</v>
      </c>
      <c r="I261" s="20">
        <f t="shared" si="71"/>
        <v>30690</v>
      </c>
      <c r="J261" s="20">
        <f t="shared" si="71"/>
        <v>61</v>
      </c>
      <c r="K261" s="21">
        <f t="shared" si="71"/>
        <v>628</v>
      </c>
    </row>
    <row r="262" spans="1:11" ht="17.25" customHeight="1">
      <c r="A262" s="153">
        <v>5197</v>
      </c>
      <c r="B262" s="15">
        <v>421000</v>
      </c>
      <c r="C262" s="147" t="s">
        <v>474</v>
      </c>
      <c r="D262" s="20">
        <f>SUM(D263:D269)</f>
        <v>39032</v>
      </c>
      <c r="E262" s="20">
        <f t="shared" si="59"/>
        <v>20713</v>
      </c>
      <c r="F262" s="20">
        <f t="shared" ref="F262:K262" si="72">SUM(F263:F269)</f>
        <v>0</v>
      </c>
      <c r="G262" s="20">
        <f t="shared" si="72"/>
        <v>0</v>
      </c>
      <c r="H262" s="20">
        <f t="shared" si="72"/>
        <v>0</v>
      </c>
      <c r="I262" s="20">
        <f t="shared" si="72"/>
        <v>20617</v>
      </c>
      <c r="J262" s="20">
        <f t="shared" si="72"/>
        <v>0</v>
      </c>
      <c r="K262" s="21">
        <f t="shared" si="72"/>
        <v>96</v>
      </c>
    </row>
    <row r="263" spans="1:11" ht="17.25" customHeight="1">
      <c r="A263" s="154">
        <v>5198</v>
      </c>
      <c r="B263" s="140">
        <v>421100</v>
      </c>
      <c r="C263" s="148" t="s">
        <v>14</v>
      </c>
      <c r="D263" s="22">
        <v>500</v>
      </c>
      <c r="E263" s="23">
        <f t="shared" si="59"/>
        <v>230</v>
      </c>
      <c r="F263" s="22"/>
      <c r="G263" s="22"/>
      <c r="H263" s="22"/>
      <c r="I263" s="22">
        <v>228</v>
      </c>
      <c r="J263" s="22"/>
      <c r="K263" s="24">
        <v>2</v>
      </c>
    </row>
    <row r="264" spans="1:11" ht="17.25" customHeight="1">
      <c r="A264" s="154">
        <v>5199</v>
      </c>
      <c r="B264" s="140">
        <v>421200</v>
      </c>
      <c r="C264" s="148" t="s">
        <v>15</v>
      </c>
      <c r="D264" s="22">
        <v>19976</v>
      </c>
      <c r="E264" s="23">
        <f t="shared" si="59"/>
        <v>13405</v>
      </c>
      <c r="F264" s="22"/>
      <c r="G264" s="22"/>
      <c r="H264" s="22"/>
      <c r="I264" s="22">
        <v>13311</v>
      </c>
      <c r="J264" s="22"/>
      <c r="K264" s="24">
        <v>94</v>
      </c>
    </row>
    <row r="265" spans="1:11" ht="17.25" customHeight="1">
      <c r="A265" s="154">
        <v>5200</v>
      </c>
      <c r="B265" s="140">
        <v>421300</v>
      </c>
      <c r="C265" s="148" t="s">
        <v>16</v>
      </c>
      <c r="D265" s="22">
        <v>14647</v>
      </c>
      <c r="E265" s="23">
        <f t="shared" si="59"/>
        <v>6356</v>
      </c>
      <c r="F265" s="22"/>
      <c r="G265" s="22"/>
      <c r="H265" s="22"/>
      <c r="I265" s="22">
        <v>6356</v>
      </c>
      <c r="J265" s="22"/>
      <c r="K265" s="24"/>
    </row>
    <row r="266" spans="1:11" ht="17.25" customHeight="1">
      <c r="A266" s="154">
        <v>5201</v>
      </c>
      <c r="B266" s="140">
        <v>421400</v>
      </c>
      <c r="C266" s="148" t="s">
        <v>52</v>
      </c>
      <c r="D266" s="22">
        <v>2959</v>
      </c>
      <c r="E266" s="23">
        <f t="shared" si="59"/>
        <v>615</v>
      </c>
      <c r="F266" s="22"/>
      <c r="G266" s="22"/>
      <c r="H266" s="22"/>
      <c r="I266" s="22">
        <v>615</v>
      </c>
      <c r="J266" s="22"/>
      <c r="K266" s="24"/>
    </row>
    <row r="267" spans="1:11" ht="17.25" customHeight="1">
      <c r="A267" s="154">
        <v>5202</v>
      </c>
      <c r="B267" s="140">
        <v>421500</v>
      </c>
      <c r="C267" s="148" t="s">
        <v>53</v>
      </c>
      <c r="D267" s="22">
        <v>950</v>
      </c>
      <c r="E267" s="23">
        <f t="shared" si="59"/>
        <v>107</v>
      </c>
      <c r="F267" s="22"/>
      <c r="G267" s="22"/>
      <c r="H267" s="22"/>
      <c r="I267" s="22">
        <v>107</v>
      </c>
      <c r="J267" s="22"/>
      <c r="K267" s="24"/>
    </row>
    <row r="268" spans="1:11" ht="17.25" customHeight="1">
      <c r="A268" s="154">
        <v>5203</v>
      </c>
      <c r="B268" s="140">
        <v>421600</v>
      </c>
      <c r="C268" s="148" t="s">
        <v>54</v>
      </c>
      <c r="D268" s="22"/>
      <c r="E268" s="23">
        <f t="shared" si="59"/>
        <v>0</v>
      </c>
      <c r="F268" s="22"/>
      <c r="G268" s="22"/>
      <c r="H268" s="22"/>
      <c r="I268" s="22"/>
      <c r="J268" s="22"/>
      <c r="K268" s="24"/>
    </row>
    <row r="269" spans="1:11" ht="17.25" customHeight="1">
      <c r="A269" s="154">
        <v>5204</v>
      </c>
      <c r="B269" s="140">
        <v>421900</v>
      </c>
      <c r="C269" s="148" t="s">
        <v>327</v>
      </c>
      <c r="D269" s="22"/>
      <c r="E269" s="23">
        <f t="shared" si="59"/>
        <v>0</v>
      </c>
      <c r="F269" s="22"/>
      <c r="G269" s="22"/>
      <c r="H269" s="22"/>
      <c r="I269" s="22"/>
      <c r="J269" s="22"/>
      <c r="K269" s="24"/>
    </row>
    <row r="270" spans="1:11" ht="17.25" customHeight="1">
      <c r="A270" s="153">
        <v>5205</v>
      </c>
      <c r="B270" s="15">
        <v>422000</v>
      </c>
      <c r="C270" s="147" t="s">
        <v>475</v>
      </c>
      <c r="D270" s="20">
        <f>SUM(D271:D275)</f>
        <v>660</v>
      </c>
      <c r="E270" s="20">
        <f t="shared" si="59"/>
        <v>364</v>
      </c>
      <c r="F270" s="20">
        <f t="shared" ref="F270:K270" si="73">SUM(F271:F275)</f>
        <v>0</v>
      </c>
      <c r="G270" s="20">
        <f t="shared" si="73"/>
        <v>0</v>
      </c>
      <c r="H270" s="20">
        <f t="shared" si="73"/>
        <v>0</v>
      </c>
      <c r="I270" s="20">
        <f t="shared" si="73"/>
        <v>2</v>
      </c>
      <c r="J270" s="20">
        <f t="shared" si="73"/>
        <v>0</v>
      </c>
      <c r="K270" s="21">
        <f t="shared" si="73"/>
        <v>362</v>
      </c>
    </row>
    <row r="271" spans="1:11" ht="17.25" customHeight="1">
      <c r="A271" s="154">
        <v>5206</v>
      </c>
      <c r="B271" s="140">
        <v>422100</v>
      </c>
      <c r="C271" s="148" t="s">
        <v>8</v>
      </c>
      <c r="D271" s="22">
        <v>390</v>
      </c>
      <c r="E271" s="23">
        <f t="shared" si="59"/>
        <v>362</v>
      </c>
      <c r="F271" s="22"/>
      <c r="G271" s="22"/>
      <c r="H271" s="22"/>
      <c r="I271" s="22"/>
      <c r="J271" s="22"/>
      <c r="K271" s="24">
        <v>362</v>
      </c>
    </row>
    <row r="272" spans="1:11" ht="17.25" customHeight="1">
      <c r="A272" s="154">
        <v>5207</v>
      </c>
      <c r="B272" s="140">
        <v>422200</v>
      </c>
      <c r="C272" s="148" t="s">
        <v>143</v>
      </c>
      <c r="D272" s="22">
        <v>260</v>
      </c>
      <c r="E272" s="23">
        <f t="shared" si="59"/>
        <v>0</v>
      </c>
      <c r="F272" s="22"/>
      <c r="G272" s="22"/>
      <c r="H272" s="22"/>
      <c r="I272" s="22"/>
      <c r="J272" s="22"/>
      <c r="K272" s="24"/>
    </row>
    <row r="273" spans="1:11" ht="17.25" customHeight="1">
      <c r="A273" s="154">
        <v>5208</v>
      </c>
      <c r="B273" s="140">
        <v>422300</v>
      </c>
      <c r="C273" s="148" t="s">
        <v>144</v>
      </c>
      <c r="D273" s="22">
        <v>10</v>
      </c>
      <c r="E273" s="23">
        <f t="shared" si="59"/>
        <v>2</v>
      </c>
      <c r="F273" s="22"/>
      <c r="G273" s="22"/>
      <c r="H273" s="22"/>
      <c r="I273" s="22">
        <v>2</v>
      </c>
      <c r="J273" s="22"/>
      <c r="K273" s="24"/>
    </row>
    <row r="274" spans="1:11" ht="17.25" customHeight="1">
      <c r="A274" s="154">
        <v>5209</v>
      </c>
      <c r="B274" s="140">
        <v>422400</v>
      </c>
      <c r="C274" s="148" t="s">
        <v>339</v>
      </c>
      <c r="D274" s="22"/>
      <c r="E274" s="23">
        <f t="shared" si="59"/>
        <v>0</v>
      </c>
      <c r="F274" s="22"/>
      <c r="G274" s="22"/>
      <c r="H274" s="22"/>
      <c r="I274" s="22"/>
      <c r="J274" s="22"/>
      <c r="K274" s="24"/>
    </row>
    <row r="275" spans="1:11" ht="17.25" customHeight="1">
      <c r="A275" s="154">
        <v>5210</v>
      </c>
      <c r="B275" s="140">
        <v>422900</v>
      </c>
      <c r="C275" s="148" t="s">
        <v>145</v>
      </c>
      <c r="D275" s="22"/>
      <c r="E275" s="23">
        <f t="shared" si="59"/>
        <v>0</v>
      </c>
      <c r="F275" s="22"/>
      <c r="G275" s="22"/>
      <c r="H275" s="22"/>
      <c r="I275" s="22"/>
      <c r="J275" s="22"/>
      <c r="K275" s="24"/>
    </row>
    <row r="276" spans="1:11" ht="17.25" customHeight="1">
      <c r="A276" s="153">
        <v>5211</v>
      </c>
      <c r="B276" s="15">
        <v>423000</v>
      </c>
      <c r="C276" s="147" t="s">
        <v>476</v>
      </c>
      <c r="D276" s="20">
        <f>SUM(D277:D288)</f>
        <v>5720</v>
      </c>
      <c r="E276" s="20">
        <f t="shared" si="59"/>
        <v>2020</v>
      </c>
      <c r="F276" s="20">
        <f t="shared" ref="F276:K276" si="74">SUM(F277:F288)</f>
        <v>0</v>
      </c>
      <c r="G276" s="20">
        <f t="shared" si="74"/>
        <v>0</v>
      </c>
      <c r="H276" s="20">
        <f t="shared" si="74"/>
        <v>0</v>
      </c>
      <c r="I276" s="20">
        <f t="shared" si="74"/>
        <v>1852</v>
      </c>
      <c r="J276" s="20">
        <f t="shared" si="74"/>
        <v>0</v>
      </c>
      <c r="K276" s="21">
        <f t="shared" si="74"/>
        <v>168</v>
      </c>
    </row>
    <row r="277" spans="1:11" ht="17.25" customHeight="1">
      <c r="A277" s="154">
        <v>5212</v>
      </c>
      <c r="B277" s="140">
        <v>423100</v>
      </c>
      <c r="C277" s="148" t="s">
        <v>146</v>
      </c>
      <c r="D277" s="22">
        <v>50</v>
      </c>
      <c r="E277" s="23">
        <f t="shared" si="59"/>
        <v>0</v>
      </c>
      <c r="F277" s="22"/>
      <c r="G277" s="22"/>
      <c r="H277" s="22"/>
      <c r="I277" s="22"/>
      <c r="J277" s="22"/>
      <c r="K277" s="24"/>
    </row>
    <row r="278" spans="1:11" ht="17.25" customHeight="1">
      <c r="A278" s="154">
        <v>5213</v>
      </c>
      <c r="B278" s="140">
        <v>423200</v>
      </c>
      <c r="C278" s="148" t="s">
        <v>147</v>
      </c>
      <c r="D278" s="22">
        <v>2500</v>
      </c>
      <c r="E278" s="23">
        <f t="shared" si="59"/>
        <v>1023</v>
      </c>
      <c r="F278" s="22"/>
      <c r="G278" s="22"/>
      <c r="H278" s="22"/>
      <c r="I278" s="22">
        <v>1023</v>
      </c>
      <c r="J278" s="22"/>
      <c r="K278" s="24"/>
    </row>
    <row r="279" spans="1:11" ht="17.25" customHeight="1">
      <c r="A279" s="154">
        <v>5214</v>
      </c>
      <c r="B279" s="140">
        <v>423300</v>
      </c>
      <c r="C279" s="148" t="s">
        <v>148</v>
      </c>
      <c r="D279" s="22">
        <v>2000</v>
      </c>
      <c r="E279" s="23">
        <f t="shared" si="59"/>
        <v>701</v>
      </c>
      <c r="F279" s="22"/>
      <c r="G279" s="22"/>
      <c r="H279" s="22"/>
      <c r="I279" s="22">
        <v>701</v>
      </c>
      <c r="J279" s="22"/>
      <c r="K279" s="24"/>
    </row>
    <row r="280" spans="1:11" ht="17.25" customHeight="1">
      <c r="A280" s="154">
        <v>5215</v>
      </c>
      <c r="B280" s="140">
        <v>423400</v>
      </c>
      <c r="C280" s="148" t="s">
        <v>340</v>
      </c>
      <c r="D280" s="22">
        <v>270</v>
      </c>
      <c r="E280" s="23">
        <f t="shared" si="59"/>
        <v>164</v>
      </c>
      <c r="F280" s="22"/>
      <c r="G280" s="22"/>
      <c r="H280" s="22"/>
      <c r="I280" s="22">
        <v>128</v>
      </c>
      <c r="J280" s="22"/>
      <c r="K280" s="24">
        <v>36</v>
      </c>
    </row>
    <row r="281" spans="1:11" ht="17.25" customHeight="1">
      <c r="A281" s="154">
        <v>5216</v>
      </c>
      <c r="B281" s="140">
        <v>423500</v>
      </c>
      <c r="C281" s="148" t="s">
        <v>170</v>
      </c>
      <c r="D281" s="22">
        <v>600</v>
      </c>
      <c r="E281" s="23">
        <f t="shared" si="59"/>
        <v>19</v>
      </c>
      <c r="F281" s="22"/>
      <c r="G281" s="22"/>
      <c r="H281" s="22"/>
      <c r="I281" s="22"/>
      <c r="J281" s="22"/>
      <c r="K281" s="24">
        <v>19</v>
      </c>
    </row>
    <row r="282" spans="1:11" ht="17.25" customHeight="1">
      <c r="A282" s="154">
        <v>5217</v>
      </c>
      <c r="B282" s="140">
        <v>423600</v>
      </c>
      <c r="C282" s="148" t="s">
        <v>353</v>
      </c>
      <c r="D282" s="22"/>
      <c r="E282" s="23">
        <f t="shared" si="59"/>
        <v>0</v>
      </c>
      <c r="F282" s="22"/>
      <c r="G282" s="22"/>
      <c r="H282" s="22"/>
      <c r="I282" s="22"/>
      <c r="J282" s="22"/>
      <c r="K282" s="24"/>
    </row>
    <row r="283" spans="1:11" ht="17.25" customHeight="1">
      <c r="A283" s="154">
        <v>5218</v>
      </c>
      <c r="B283" s="140">
        <v>423700</v>
      </c>
      <c r="C283" s="148" t="s">
        <v>354</v>
      </c>
      <c r="D283" s="22">
        <v>300</v>
      </c>
      <c r="E283" s="23">
        <f t="shared" si="59"/>
        <v>113</v>
      </c>
      <c r="F283" s="22"/>
      <c r="G283" s="22"/>
      <c r="H283" s="22"/>
      <c r="I283" s="22"/>
      <c r="J283" s="22"/>
      <c r="K283" s="24">
        <v>113</v>
      </c>
    </row>
    <row r="284" spans="1:11" ht="12.75" customHeight="1">
      <c r="A284" s="399" t="s">
        <v>311</v>
      </c>
      <c r="B284" s="402" t="s">
        <v>312</v>
      </c>
      <c r="C284" s="406" t="s">
        <v>313</v>
      </c>
      <c r="D284" s="406" t="s">
        <v>569</v>
      </c>
      <c r="E284" s="400" t="s">
        <v>202</v>
      </c>
      <c r="F284" s="414"/>
      <c r="G284" s="414"/>
      <c r="H284" s="414"/>
      <c r="I284" s="414"/>
      <c r="J284" s="414"/>
      <c r="K284" s="415"/>
    </row>
    <row r="285" spans="1:11" ht="12.75" customHeight="1">
      <c r="A285" s="399"/>
      <c r="B285" s="402"/>
      <c r="C285" s="406"/>
      <c r="D285" s="406"/>
      <c r="E285" s="400" t="s">
        <v>574</v>
      </c>
      <c r="F285" s="400" t="s">
        <v>232</v>
      </c>
      <c r="G285" s="414"/>
      <c r="H285" s="414"/>
      <c r="I285" s="414"/>
      <c r="J285" s="400" t="s">
        <v>566</v>
      </c>
      <c r="K285" s="409" t="s">
        <v>51</v>
      </c>
    </row>
    <row r="286" spans="1:11" ht="25.5">
      <c r="A286" s="399"/>
      <c r="B286" s="402"/>
      <c r="C286" s="406"/>
      <c r="D286" s="406"/>
      <c r="E286" s="414"/>
      <c r="F286" s="15" t="s">
        <v>203</v>
      </c>
      <c r="G286" s="15" t="s">
        <v>264</v>
      </c>
      <c r="H286" s="15" t="s">
        <v>565</v>
      </c>
      <c r="I286" s="15" t="s">
        <v>50</v>
      </c>
      <c r="J286" s="414"/>
      <c r="K286" s="415"/>
    </row>
    <row r="287" spans="1:11">
      <c r="A287" s="32" t="s">
        <v>221</v>
      </c>
      <c r="B287" s="25" t="s">
        <v>222</v>
      </c>
      <c r="C287" s="357" t="s">
        <v>223</v>
      </c>
      <c r="D287" s="25" t="s">
        <v>224</v>
      </c>
      <c r="E287" s="25" t="s">
        <v>225</v>
      </c>
      <c r="F287" s="25" t="s">
        <v>226</v>
      </c>
      <c r="G287" s="25" t="s">
        <v>227</v>
      </c>
      <c r="H287" s="25" t="s">
        <v>228</v>
      </c>
      <c r="I287" s="25" t="s">
        <v>229</v>
      </c>
      <c r="J287" s="25" t="s">
        <v>230</v>
      </c>
      <c r="K287" s="33" t="s">
        <v>231</v>
      </c>
    </row>
    <row r="288" spans="1:11" ht="18.75" customHeight="1">
      <c r="A288" s="154">
        <v>5219</v>
      </c>
      <c r="B288" s="140">
        <v>423900</v>
      </c>
      <c r="C288" s="148" t="s">
        <v>355</v>
      </c>
      <c r="D288" s="22"/>
      <c r="E288" s="23">
        <f t="shared" si="59"/>
        <v>0</v>
      </c>
      <c r="F288" s="22"/>
      <c r="G288" s="22"/>
      <c r="H288" s="22"/>
      <c r="I288" s="22"/>
      <c r="J288" s="22"/>
      <c r="K288" s="24"/>
    </row>
    <row r="289" spans="1:11" ht="18.75" customHeight="1">
      <c r="A289" s="153">
        <v>5220</v>
      </c>
      <c r="B289" s="15">
        <v>424000</v>
      </c>
      <c r="C289" s="147" t="s">
        <v>477</v>
      </c>
      <c r="D289" s="20">
        <f>SUM(D290:D296)</f>
        <v>5100</v>
      </c>
      <c r="E289" s="20">
        <f t="shared" si="59"/>
        <v>2374</v>
      </c>
      <c r="F289" s="20">
        <f t="shared" ref="F289:K289" si="75">SUM(F290:F296)</f>
        <v>0</v>
      </c>
      <c r="G289" s="20">
        <f t="shared" si="75"/>
        <v>0</v>
      </c>
      <c r="H289" s="20">
        <f t="shared" si="75"/>
        <v>0</v>
      </c>
      <c r="I289" s="20">
        <f t="shared" si="75"/>
        <v>2374</v>
      </c>
      <c r="J289" s="20">
        <f t="shared" si="75"/>
        <v>0</v>
      </c>
      <c r="K289" s="21">
        <f t="shared" si="75"/>
        <v>0</v>
      </c>
    </row>
    <row r="290" spans="1:11" ht="18.75" customHeight="1">
      <c r="A290" s="154">
        <v>5221</v>
      </c>
      <c r="B290" s="140">
        <v>424100</v>
      </c>
      <c r="C290" s="148" t="s">
        <v>356</v>
      </c>
      <c r="D290" s="22"/>
      <c r="E290" s="23">
        <f t="shared" si="59"/>
        <v>0</v>
      </c>
      <c r="F290" s="22"/>
      <c r="G290" s="22"/>
      <c r="H290" s="22"/>
      <c r="I290" s="22"/>
      <c r="J290" s="22"/>
      <c r="K290" s="24"/>
    </row>
    <row r="291" spans="1:11" ht="18.75" customHeight="1">
      <c r="A291" s="154">
        <v>5222</v>
      </c>
      <c r="B291" s="140">
        <v>424200</v>
      </c>
      <c r="C291" s="148" t="s">
        <v>357</v>
      </c>
      <c r="D291" s="22"/>
      <c r="E291" s="23">
        <f t="shared" si="59"/>
        <v>0</v>
      </c>
      <c r="F291" s="22"/>
      <c r="G291" s="22"/>
      <c r="H291" s="22"/>
      <c r="I291" s="22"/>
      <c r="J291" s="22"/>
      <c r="K291" s="24"/>
    </row>
    <row r="292" spans="1:11" ht="18.75" customHeight="1">
      <c r="A292" s="154">
        <v>5223</v>
      </c>
      <c r="B292" s="140">
        <v>424300</v>
      </c>
      <c r="C292" s="148" t="s">
        <v>358</v>
      </c>
      <c r="D292" s="22">
        <v>5100</v>
      </c>
      <c r="E292" s="23">
        <f t="shared" si="59"/>
        <v>2374</v>
      </c>
      <c r="F292" s="22"/>
      <c r="G292" s="22"/>
      <c r="H292" s="22"/>
      <c r="I292" s="22">
        <v>2374</v>
      </c>
      <c r="J292" s="22"/>
      <c r="K292" s="24"/>
    </row>
    <row r="293" spans="1:11" ht="18.75" customHeight="1">
      <c r="A293" s="154">
        <v>5224</v>
      </c>
      <c r="B293" s="140">
        <v>424400</v>
      </c>
      <c r="C293" s="148" t="s">
        <v>282</v>
      </c>
      <c r="D293" s="22"/>
      <c r="E293" s="23">
        <f t="shared" si="59"/>
        <v>0</v>
      </c>
      <c r="F293" s="22"/>
      <c r="G293" s="22"/>
      <c r="H293" s="22"/>
      <c r="I293" s="22"/>
      <c r="J293" s="22"/>
      <c r="K293" s="24"/>
    </row>
    <row r="294" spans="1:11" ht="25.5">
      <c r="A294" s="154">
        <v>5225</v>
      </c>
      <c r="B294" s="140">
        <v>424500</v>
      </c>
      <c r="C294" s="148" t="s">
        <v>283</v>
      </c>
      <c r="D294" s="22"/>
      <c r="E294" s="23">
        <f t="shared" si="59"/>
        <v>0</v>
      </c>
      <c r="F294" s="22"/>
      <c r="G294" s="22"/>
      <c r="H294" s="22"/>
      <c r="I294" s="22"/>
      <c r="J294" s="22"/>
      <c r="K294" s="24"/>
    </row>
    <row r="295" spans="1:11" ht="25.5">
      <c r="A295" s="154">
        <v>5226</v>
      </c>
      <c r="B295" s="140">
        <v>424600</v>
      </c>
      <c r="C295" s="148" t="s">
        <v>189</v>
      </c>
      <c r="D295" s="22"/>
      <c r="E295" s="23">
        <f t="shared" si="59"/>
        <v>0</v>
      </c>
      <c r="F295" s="22"/>
      <c r="G295" s="22"/>
      <c r="H295" s="22"/>
      <c r="I295" s="22"/>
      <c r="J295" s="22"/>
      <c r="K295" s="24"/>
    </row>
    <row r="296" spans="1:11" ht="18.75" customHeight="1">
      <c r="A296" s="154">
        <v>5227</v>
      </c>
      <c r="B296" s="140">
        <v>424900</v>
      </c>
      <c r="C296" s="148" t="s">
        <v>190</v>
      </c>
      <c r="D296" s="22"/>
      <c r="E296" s="23">
        <f t="shared" si="59"/>
        <v>0</v>
      </c>
      <c r="F296" s="22"/>
      <c r="G296" s="22"/>
      <c r="H296" s="22"/>
      <c r="I296" s="22"/>
      <c r="J296" s="22"/>
      <c r="K296" s="24"/>
    </row>
    <row r="297" spans="1:11" ht="27.75" customHeight="1">
      <c r="A297" s="153">
        <v>5228</v>
      </c>
      <c r="B297" s="15">
        <v>425000</v>
      </c>
      <c r="C297" s="147" t="s">
        <v>478</v>
      </c>
      <c r="D297" s="20">
        <f>D298+D299</f>
        <v>10400</v>
      </c>
      <c r="E297" s="20">
        <f t="shared" si="59"/>
        <v>1608</v>
      </c>
      <c r="F297" s="20">
        <f t="shared" ref="F297:K297" si="76">F298+F299</f>
        <v>0</v>
      </c>
      <c r="G297" s="20">
        <f t="shared" si="76"/>
        <v>0</v>
      </c>
      <c r="H297" s="20">
        <f t="shared" si="76"/>
        <v>0</v>
      </c>
      <c r="I297" s="20">
        <f t="shared" si="76"/>
        <v>1608</v>
      </c>
      <c r="J297" s="20">
        <f t="shared" si="76"/>
        <v>0</v>
      </c>
      <c r="K297" s="21">
        <f t="shared" si="76"/>
        <v>0</v>
      </c>
    </row>
    <row r="298" spans="1:11" ht="18.75" customHeight="1">
      <c r="A298" s="154">
        <v>5229</v>
      </c>
      <c r="B298" s="140">
        <v>425100</v>
      </c>
      <c r="C298" s="148" t="s">
        <v>60</v>
      </c>
      <c r="D298" s="22">
        <v>7560</v>
      </c>
      <c r="E298" s="23">
        <f t="shared" si="59"/>
        <v>1154</v>
      </c>
      <c r="F298" s="22"/>
      <c r="G298" s="22"/>
      <c r="H298" s="22"/>
      <c r="I298" s="22">
        <v>1154</v>
      </c>
      <c r="J298" s="22"/>
      <c r="K298" s="24"/>
    </row>
    <row r="299" spans="1:11" ht="18.75" customHeight="1">
      <c r="A299" s="154">
        <v>5230</v>
      </c>
      <c r="B299" s="140">
        <v>425200</v>
      </c>
      <c r="C299" s="148" t="s">
        <v>61</v>
      </c>
      <c r="D299" s="22">
        <v>2840</v>
      </c>
      <c r="E299" s="23">
        <f t="shared" si="59"/>
        <v>454</v>
      </c>
      <c r="F299" s="22"/>
      <c r="G299" s="22"/>
      <c r="H299" s="22"/>
      <c r="I299" s="22">
        <v>454</v>
      </c>
      <c r="J299" s="22"/>
      <c r="K299" s="24"/>
    </row>
    <row r="300" spans="1:11" ht="18.75" customHeight="1">
      <c r="A300" s="153">
        <v>5231</v>
      </c>
      <c r="B300" s="15">
        <v>426000</v>
      </c>
      <c r="C300" s="147" t="s">
        <v>479</v>
      </c>
      <c r="D300" s="20">
        <f>SUM(D301:D309)</f>
        <v>11010</v>
      </c>
      <c r="E300" s="20">
        <f t="shared" si="59"/>
        <v>4300</v>
      </c>
      <c r="F300" s="20">
        <f t="shared" ref="F300:K300" si="77">SUM(F301:F309)</f>
        <v>0</v>
      </c>
      <c r="G300" s="20">
        <f t="shared" si="77"/>
        <v>0</v>
      </c>
      <c r="H300" s="20">
        <f t="shared" si="77"/>
        <v>0</v>
      </c>
      <c r="I300" s="20">
        <f t="shared" si="77"/>
        <v>4237</v>
      </c>
      <c r="J300" s="20">
        <f t="shared" si="77"/>
        <v>61</v>
      </c>
      <c r="K300" s="21">
        <f t="shared" si="77"/>
        <v>2</v>
      </c>
    </row>
    <row r="301" spans="1:11" ht="18.75" customHeight="1">
      <c r="A301" s="154">
        <v>5232</v>
      </c>
      <c r="B301" s="140">
        <v>426100</v>
      </c>
      <c r="C301" s="148" t="s">
        <v>62</v>
      </c>
      <c r="D301" s="22">
        <v>1190</v>
      </c>
      <c r="E301" s="23">
        <f t="shared" si="59"/>
        <v>346</v>
      </c>
      <c r="F301" s="22"/>
      <c r="G301" s="22"/>
      <c r="H301" s="22"/>
      <c r="I301" s="22">
        <v>346</v>
      </c>
      <c r="J301" s="22"/>
      <c r="K301" s="24"/>
    </row>
    <row r="302" spans="1:11" ht="18.75" customHeight="1">
      <c r="A302" s="154">
        <v>5233</v>
      </c>
      <c r="B302" s="140">
        <v>426200</v>
      </c>
      <c r="C302" s="148" t="s">
        <v>480</v>
      </c>
      <c r="D302" s="22"/>
      <c r="E302" s="23">
        <f t="shared" si="59"/>
        <v>0</v>
      </c>
      <c r="F302" s="22"/>
      <c r="G302" s="22"/>
      <c r="H302" s="22"/>
      <c r="I302" s="22"/>
      <c r="J302" s="22"/>
      <c r="K302" s="24"/>
    </row>
    <row r="303" spans="1:11" ht="18.75" customHeight="1">
      <c r="A303" s="154">
        <v>5234</v>
      </c>
      <c r="B303" s="140">
        <v>426300</v>
      </c>
      <c r="C303" s="148" t="s">
        <v>63</v>
      </c>
      <c r="D303" s="22"/>
      <c r="E303" s="23">
        <f t="shared" si="59"/>
        <v>0</v>
      </c>
      <c r="F303" s="22"/>
      <c r="G303" s="22"/>
      <c r="H303" s="22"/>
      <c r="I303" s="22"/>
      <c r="J303" s="22"/>
      <c r="K303" s="24"/>
    </row>
    <row r="304" spans="1:11" ht="18.75" customHeight="1">
      <c r="A304" s="154">
        <v>5235</v>
      </c>
      <c r="B304" s="140">
        <v>426400</v>
      </c>
      <c r="C304" s="148" t="s">
        <v>64</v>
      </c>
      <c r="D304" s="22">
        <v>500</v>
      </c>
      <c r="E304" s="23">
        <f t="shared" si="59"/>
        <v>240</v>
      </c>
      <c r="F304" s="54"/>
      <c r="G304" s="54"/>
      <c r="H304" s="54"/>
      <c r="I304" s="54">
        <v>240</v>
      </c>
      <c r="J304" s="54"/>
      <c r="K304" s="55"/>
    </row>
    <row r="305" spans="1:11" ht="18.75" customHeight="1">
      <c r="A305" s="154">
        <v>5236</v>
      </c>
      <c r="B305" s="140">
        <v>426500</v>
      </c>
      <c r="C305" s="148" t="s">
        <v>297</v>
      </c>
      <c r="D305" s="22"/>
      <c r="E305" s="23">
        <f t="shared" ref="E305:E380" si="78">SUM(F305:K305)</f>
        <v>0</v>
      </c>
      <c r="F305" s="22"/>
      <c r="G305" s="22"/>
      <c r="H305" s="22"/>
      <c r="I305" s="22"/>
      <c r="J305" s="22"/>
      <c r="K305" s="24"/>
    </row>
    <row r="306" spans="1:11" ht="18.75" customHeight="1">
      <c r="A306" s="154">
        <v>5237</v>
      </c>
      <c r="B306" s="140">
        <v>426600</v>
      </c>
      <c r="C306" s="148" t="s">
        <v>298</v>
      </c>
      <c r="D306" s="22">
        <v>170</v>
      </c>
      <c r="E306" s="23">
        <f t="shared" si="78"/>
        <v>0</v>
      </c>
      <c r="F306" s="22"/>
      <c r="G306" s="22"/>
      <c r="H306" s="22"/>
      <c r="I306" s="22"/>
      <c r="J306" s="22"/>
      <c r="K306" s="24"/>
    </row>
    <row r="307" spans="1:11" ht="18.75" customHeight="1">
      <c r="A307" s="154">
        <v>5238</v>
      </c>
      <c r="B307" s="140">
        <v>426700</v>
      </c>
      <c r="C307" s="148" t="s">
        <v>299</v>
      </c>
      <c r="D307" s="22">
        <v>1719</v>
      </c>
      <c r="E307" s="23">
        <f t="shared" si="78"/>
        <v>761</v>
      </c>
      <c r="F307" s="22"/>
      <c r="G307" s="22"/>
      <c r="H307" s="22"/>
      <c r="I307" s="22">
        <v>698</v>
      </c>
      <c r="J307" s="22">
        <v>61</v>
      </c>
      <c r="K307" s="24">
        <v>2</v>
      </c>
    </row>
    <row r="308" spans="1:11" ht="18.75" customHeight="1">
      <c r="A308" s="154">
        <v>5239</v>
      </c>
      <c r="B308" s="140">
        <v>426800</v>
      </c>
      <c r="C308" s="148" t="s">
        <v>198</v>
      </c>
      <c r="D308" s="22">
        <v>6531</v>
      </c>
      <c r="E308" s="23">
        <f t="shared" si="78"/>
        <v>2712</v>
      </c>
      <c r="F308" s="22"/>
      <c r="G308" s="22"/>
      <c r="H308" s="22"/>
      <c r="I308" s="22">
        <v>2712</v>
      </c>
      <c r="J308" s="22"/>
      <c r="K308" s="24"/>
    </row>
    <row r="309" spans="1:11" ht="18.75" customHeight="1">
      <c r="A309" s="154">
        <v>5240</v>
      </c>
      <c r="B309" s="140">
        <v>426900</v>
      </c>
      <c r="C309" s="148" t="s">
        <v>300</v>
      </c>
      <c r="D309" s="22">
        <v>900</v>
      </c>
      <c r="E309" s="23">
        <f t="shared" si="78"/>
        <v>241</v>
      </c>
      <c r="F309" s="22"/>
      <c r="G309" s="22"/>
      <c r="H309" s="22"/>
      <c r="I309" s="22">
        <v>241</v>
      </c>
      <c r="J309" s="22"/>
      <c r="K309" s="24"/>
    </row>
    <row r="310" spans="1:11" ht="25.5">
      <c r="A310" s="153">
        <v>5241</v>
      </c>
      <c r="B310" s="15">
        <v>430000</v>
      </c>
      <c r="C310" s="147" t="s">
        <v>481</v>
      </c>
      <c r="D310" s="20">
        <f>D311+D319+D321+D323+D327</f>
        <v>0</v>
      </c>
      <c r="E310" s="20">
        <f t="shared" si="78"/>
        <v>0</v>
      </c>
      <c r="F310" s="20">
        <f t="shared" ref="F310:K310" si="79">F311+F319+F321+F323+F327</f>
        <v>0</v>
      </c>
      <c r="G310" s="20">
        <f t="shared" si="79"/>
        <v>0</v>
      </c>
      <c r="H310" s="20">
        <f t="shared" si="79"/>
        <v>0</v>
      </c>
      <c r="I310" s="20">
        <f t="shared" si="79"/>
        <v>0</v>
      </c>
      <c r="J310" s="20">
        <f t="shared" si="79"/>
        <v>0</v>
      </c>
      <c r="K310" s="21">
        <f t="shared" si="79"/>
        <v>0</v>
      </c>
    </row>
    <row r="311" spans="1:11" ht="25.5">
      <c r="A311" s="153">
        <v>5242</v>
      </c>
      <c r="B311" s="15">
        <v>431000</v>
      </c>
      <c r="C311" s="147" t="s">
        <v>482</v>
      </c>
      <c r="D311" s="20">
        <f>SUM(D312:D314)</f>
        <v>0</v>
      </c>
      <c r="E311" s="20">
        <f t="shared" si="78"/>
        <v>0</v>
      </c>
      <c r="F311" s="20">
        <f t="shared" ref="F311:K311" si="80">SUM(F312:F314)</f>
        <v>0</v>
      </c>
      <c r="G311" s="20">
        <f t="shared" si="80"/>
        <v>0</v>
      </c>
      <c r="H311" s="20">
        <f t="shared" si="80"/>
        <v>0</v>
      </c>
      <c r="I311" s="20">
        <f t="shared" si="80"/>
        <v>0</v>
      </c>
      <c r="J311" s="20">
        <f t="shared" si="80"/>
        <v>0</v>
      </c>
      <c r="K311" s="21">
        <f t="shared" si="80"/>
        <v>0</v>
      </c>
    </row>
    <row r="312" spans="1:11" ht="18.75" customHeight="1">
      <c r="A312" s="154">
        <v>5243</v>
      </c>
      <c r="B312" s="140">
        <v>431100</v>
      </c>
      <c r="C312" s="148" t="s">
        <v>483</v>
      </c>
      <c r="D312" s="22"/>
      <c r="E312" s="23">
        <f t="shared" si="78"/>
        <v>0</v>
      </c>
      <c r="F312" s="22"/>
      <c r="G312" s="22"/>
      <c r="H312" s="22"/>
      <c r="I312" s="22"/>
      <c r="J312" s="22"/>
      <c r="K312" s="24"/>
    </row>
    <row r="313" spans="1:11" ht="18.75" customHeight="1">
      <c r="A313" s="154">
        <v>5244</v>
      </c>
      <c r="B313" s="140">
        <v>431200</v>
      </c>
      <c r="C313" s="148" t="s">
        <v>341</v>
      </c>
      <c r="D313" s="22"/>
      <c r="E313" s="23">
        <f t="shared" si="78"/>
        <v>0</v>
      </c>
      <c r="F313" s="22"/>
      <c r="G313" s="22"/>
      <c r="H313" s="22"/>
      <c r="I313" s="22"/>
      <c r="J313" s="22"/>
      <c r="K313" s="24"/>
    </row>
    <row r="314" spans="1:11" ht="18.75" customHeight="1">
      <c r="A314" s="154">
        <v>5245</v>
      </c>
      <c r="B314" s="140">
        <v>431300</v>
      </c>
      <c r="C314" s="148" t="s">
        <v>342</v>
      </c>
      <c r="D314" s="22"/>
      <c r="E314" s="23">
        <f t="shared" si="78"/>
        <v>0</v>
      </c>
      <c r="F314" s="22"/>
      <c r="G314" s="22"/>
      <c r="H314" s="22"/>
      <c r="I314" s="22"/>
      <c r="J314" s="22"/>
      <c r="K314" s="24"/>
    </row>
    <row r="315" spans="1:11" ht="12.75" customHeight="1">
      <c r="A315" s="399" t="s">
        <v>311</v>
      </c>
      <c r="B315" s="402" t="s">
        <v>312</v>
      </c>
      <c r="C315" s="406" t="s">
        <v>313</v>
      </c>
      <c r="D315" s="406" t="s">
        <v>569</v>
      </c>
      <c r="E315" s="400" t="s">
        <v>202</v>
      </c>
      <c r="F315" s="414"/>
      <c r="G315" s="414"/>
      <c r="H315" s="414"/>
      <c r="I315" s="414"/>
      <c r="J315" s="414"/>
      <c r="K315" s="415"/>
    </row>
    <row r="316" spans="1:11" ht="12.75" customHeight="1">
      <c r="A316" s="399"/>
      <c r="B316" s="402"/>
      <c r="C316" s="406"/>
      <c r="D316" s="406"/>
      <c r="E316" s="400" t="s">
        <v>574</v>
      </c>
      <c r="F316" s="400" t="s">
        <v>232</v>
      </c>
      <c r="G316" s="414"/>
      <c r="H316" s="414"/>
      <c r="I316" s="414"/>
      <c r="J316" s="400" t="s">
        <v>566</v>
      </c>
      <c r="K316" s="409" t="s">
        <v>51</v>
      </c>
    </row>
    <row r="317" spans="1:11" ht="25.5">
      <c r="A317" s="399"/>
      <c r="B317" s="402"/>
      <c r="C317" s="406"/>
      <c r="D317" s="406"/>
      <c r="E317" s="414"/>
      <c r="F317" s="15" t="s">
        <v>203</v>
      </c>
      <c r="G317" s="15" t="s">
        <v>264</v>
      </c>
      <c r="H317" s="15" t="s">
        <v>565</v>
      </c>
      <c r="I317" s="15" t="s">
        <v>50</v>
      </c>
      <c r="J317" s="414"/>
      <c r="K317" s="415"/>
    </row>
    <row r="318" spans="1:11">
      <c r="A318" s="32" t="s">
        <v>221</v>
      </c>
      <c r="B318" s="25" t="s">
        <v>222</v>
      </c>
      <c r="C318" s="357" t="s">
        <v>223</v>
      </c>
      <c r="D318" s="25" t="s">
        <v>224</v>
      </c>
      <c r="E318" s="25" t="s">
        <v>225</v>
      </c>
      <c r="F318" s="25" t="s">
        <v>226</v>
      </c>
      <c r="G318" s="25" t="s">
        <v>227</v>
      </c>
      <c r="H318" s="25" t="s">
        <v>228</v>
      </c>
      <c r="I318" s="25" t="s">
        <v>229</v>
      </c>
      <c r="J318" s="25" t="s">
        <v>230</v>
      </c>
      <c r="K318" s="33" t="s">
        <v>231</v>
      </c>
    </row>
    <row r="319" spans="1:11" ht="27.75" customHeight="1">
      <c r="A319" s="153">
        <v>5246</v>
      </c>
      <c r="B319" s="15">
        <v>432000</v>
      </c>
      <c r="C319" s="147" t="s">
        <v>484</v>
      </c>
      <c r="D319" s="20">
        <f>D320</f>
        <v>0</v>
      </c>
      <c r="E319" s="20">
        <f t="shared" si="78"/>
        <v>0</v>
      </c>
      <c r="F319" s="20">
        <f t="shared" ref="F319:K319" si="81">F320</f>
        <v>0</v>
      </c>
      <c r="G319" s="20">
        <f t="shared" si="81"/>
        <v>0</v>
      </c>
      <c r="H319" s="20">
        <f t="shared" si="81"/>
        <v>0</v>
      </c>
      <c r="I319" s="20">
        <f t="shared" si="81"/>
        <v>0</v>
      </c>
      <c r="J319" s="20">
        <f t="shared" si="81"/>
        <v>0</v>
      </c>
      <c r="K319" s="21">
        <f t="shared" si="81"/>
        <v>0</v>
      </c>
    </row>
    <row r="320" spans="1:11" ht="19.5" customHeight="1">
      <c r="A320" s="154">
        <v>5247</v>
      </c>
      <c r="B320" s="140">
        <v>432100</v>
      </c>
      <c r="C320" s="148" t="s">
        <v>1740</v>
      </c>
      <c r="D320" s="22"/>
      <c r="E320" s="23">
        <f t="shared" si="78"/>
        <v>0</v>
      </c>
      <c r="F320" s="22"/>
      <c r="G320" s="22"/>
      <c r="H320" s="22"/>
      <c r="I320" s="22"/>
      <c r="J320" s="22"/>
      <c r="K320" s="24"/>
    </row>
    <row r="321" spans="1:11" ht="19.5" customHeight="1">
      <c r="A321" s="153">
        <v>5248</v>
      </c>
      <c r="B321" s="15">
        <v>433000</v>
      </c>
      <c r="C321" s="147" t="s">
        <v>485</v>
      </c>
      <c r="D321" s="20">
        <f>D322</f>
        <v>0</v>
      </c>
      <c r="E321" s="20">
        <f t="shared" si="78"/>
        <v>0</v>
      </c>
      <c r="F321" s="20">
        <f t="shared" ref="F321:K321" si="82">F322</f>
        <v>0</v>
      </c>
      <c r="G321" s="20">
        <f t="shared" si="82"/>
        <v>0</v>
      </c>
      <c r="H321" s="20">
        <f t="shared" si="82"/>
        <v>0</v>
      </c>
      <c r="I321" s="20">
        <f t="shared" si="82"/>
        <v>0</v>
      </c>
      <c r="J321" s="20">
        <f t="shared" si="82"/>
        <v>0</v>
      </c>
      <c r="K321" s="21">
        <f t="shared" si="82"/>
        <v>0</v>
      </c>
    </row>
    <row r="322" spans="1:11" ht="19.5" customHeight="1">
      <c r="A322" s="154">
        <v>5249</v>
      </c>
      <c r="B322" s="140">
        <v>433100</v>
      </c>
      <c r="C322" s="148" t="s">
        <v>343</v>
      </c>
      <c r="D322" s="22"/>
      <c r="E322" s="23">
        <f t="shared" si="78"/>
        <v>0</v>
      </c>
      <c r="F322" s="22"/>
      <c r="G322" s="22"/>
      <c r="H322" s="22"/>
      <c r="I322" s="22"/>
      <c r="J322" s="22"/>
      <c r="K322" s="24"/>
    </row>
    <row r="323" spans="1:11" ht="27" customHeight="1">
      <c r="A323" s="153">
        <v>5250</v>
      </c>
      <c r="B323" s="15">
        <v>434000</v>
      </c>
      <c r="C323" s="147" t="s">
        <v>486</v>
      </c>
      <c r="D323" s="20">
        <f>SUM(D324:D326)</f>
        <v>0</v>
      </c>
      <c r="E323" s="20">
        <f t="shared" si="78"/>
        <v>0</v>
      </c>
      <c r="F323" s="20">
        <f t="shared" ref="F323:K323" si="83">SUM(F324:F326)</f>
        <v>0</v>
      </c>
      <c r="G323" s="20">
        <f t="shared" si="83"/>
        <v>0</v>
      </c>
      <c r="H323" s="20">
        <f t="shared" si="83"/>
        <v>0</v>
      </c>
      <c r="I323" s="20">
        <f t="shared" si="83"/>
        <v>0</v>
      </c>
      <c r="J323" s="20">
        <f t="shared" si="83"/>
        <v>0</v>
      </c>
      <c r="K323" s="21">
        <f t="shared" si="83"/>
        <v>0</v>
      </c>
    </row>
    <row r="324" spans="1:11" ht="19.5" customHeight="1">
      <c r="A324" s="154">
        <v>5251</v>
      </c>
      <c r="B324" s="140">
        <v>434100</v>
      </c>
      <c r="C324" s="148" t="s">
        <v>344</v>
      </c>
      <c r="D324" s="22"/>
      <c r="E324" s="23">
        <f t="shared" si="78"/>
        <v>0</v>
      </c>
      <c r="F324" s="22"/>
      <c r="G324" s="22"/>
      <c r="H324" s="22"/>
      <c r="I324" s="22"/>
      <c r="J324" s="22"/>
      <c r="K324" s="24"/>
    </row>
    <row r="325" spans="1:11" ht="19.5" customHeight="1">
      <c r="A325" s="154">
        <v>5252</v>
      </c>
      <c r="B325" s="140">
        <v>434200</v>
      </c>
      <c r="C325" s="148" t="s">
        <v>345</v>
      </c>
      <c r="D325" s="22"/>
      <c r="E325" s="23">
        <f t="shared" si="78"/>
        <v>0</v>
      </c>
      <c r="F325" s="22"/>
      <c r="G325" s="22"/>
      <c r="H325" s="22"/>
      <c r="I325" s="22"/>
      <c r="J325" s="22"/>
      <c r="K325" s="24"/>
    </row>
    <row r="326" spans="1:11" ht="19.5" customHeight="1">
      <c r="A326" s="154">
        <v>5253</v>
      </c>
      <c r="B326" s="140">
        <v>434300</v>
      </c>
      <c r="C326" s="148" t="s">
        <v>346</v>
      </c>
      <c r="D326" s="22"/>
      <c r="E326" s="23">
        <f t="shared" si="78"/>
        <v>0</v>
      </c>
      <c r="F326" s="22"/>
      <c r="G326" s="22"/>
      <c r="H326" s="22"/>
      <c r="I326" s="22"/>
      <c r="J326" s="22"/>
      <c r="K326" s="24"/>
    </row>
    <row r="327" spans="1:11" ht="25.5" customHeight="1">
      <c r="A327" s="153">
        <v>5254</v>
      </c>
      <c r="B327" s="15">
        <v>435000</v>
      </c>
      <c r="C327" s="147" t="s">
        <v>487</v>
      </c>
      <c r="D327" s="20">
        <f>D328</f>
        <v>0</v>
      </c>
      <c r="E327" s="20">
        <f t="shared" si="78"/>
        <v>0</v>
      </c>
      <c r="F327" s="20">
        <f t="shared" ref="F327:K327" si="84">F328</f>
        <v>0</v>
      </c>
      <c r="G327" s="20">
        <f t="shared" si="84"/>
        <v>0</v>
      </c>
      <c r="H327" s="20">
        <f t="shared" si="84"/>
        <v>0</v>
      </c>
      <c r="I327" s="20">
        <f t="shared" si="84"/>
        <v>0</v>
      </c>
      <c r="J327" s="20">
        <f t="shared" si="84"/>
        <v>0</v>
      </c>
      <c r="K327" s="21">
        <f t="shared" si="84"/>
        <v>0</v>
      </c>
    </row>
    <row r="328" spans="1:11" ht="19.5" customHeight="1">
      <c r="A328" s="154">
        <v>5255</v>
      </c>
      <c r="B328" s="140">
        <v>435100</v>
      </c>
      <c r="C328" s="148" t="s">
        <v>347</v>
      </c>
      <c r="D328" s="22"/>
      <c r="E328" s="23">
        <f t="shared" si="78"/>
        <v>0</v>
      </c>
      <c r="F328" s="22"/>
      <c r="G328" s="22"/>
      <c r="H328" s="22"/>
      <c r="I328" s="22"/>
      <c r="J328" s="22"/>
      <c r="K328" s="24"/>
    </row>
    <row r="329" spans="1:11" ht="26.25" customHeight="1">
      <c r="A329" s="153">
        <v>5256</v>
      </c>
      <c r="B329" s="15">
        <v>440000</v>
      </c>
      <c r="C329" s="147" t="s">
        <v>488</v>
      </c>
      <c r="D329" s="20">
        <f>D330+D340+D351+D353</f>
        <v>0</v>
      </c>
      <c r="E329" s="20">
        <f t="shared" si="78"/>
        <v>0</v>
      </c>
      <c r="F329" s="20">
        <f t="shared" ref="F329:K329" si="85">F330+F340+F351+F353</f>
        <v>0</v>
      </c>
      <c r="G329" s="20">
        <f t="shared" si="85"/>
        <v>0</v>
      </c>
      <c r="H329" s="20">
        <f t="shared" si="85"/>
        <v>0</v>
      </c>
      <c r="I329" s="20">
        <f t="shared" si="85"/>
        <v>0</v>
      </c>
      <c r="J329" s="20">
        <f t="shared" si="85"/>
        <v>0</v>
      </c>
      <c r="K329" s="21">
        <f t="shared" si="85"/>
        <v>0</v>
      </c>
    </row>
    <row r="330" spans="1:11" ht="18" customHeight="1">
      <c r="A330" s="153">
        <v>5257</v>
      </c>
      <c r="B330" s="15">
        <v>441000</v>
      </c>
      <c r="C330" s="147" t="s">
        <v>1741</v>
      </c>
      <c r="D330" s="20">
        <f>SUM(D331:D339)</f>
        <v>0</v>
      </c>
      <c r="E330" s="20">
        <f t="shared" si="78"/>
        <v>0</v>
      </c>
      <c r="F330" s="20">
        <f t="shared" ref="F330:K330" si="86">SUM(F331:F339)</f>
        <v>0</v>
      </c>
      <c r="G330" s="20">
        <f t="shared" si="86"/>
        <v>0</v>
      </c>
      <c r="H330" s="20">
        <f t="shared" si="86"/>
        <v>0</v>
      </c>
      <c r="I330" s="20">
        <f t="shared" si="86"/>
        <v>0</v>
      </c>
      <c r="J330" s="20">
        <f t="shared" si="86"/>
        <v>0</v>
      </c>
      <c r="K330" s="21">
        <f t="shared" si="86"/>
        <v>0</v>
      </c>
    </row>
    <row r="331" spans="1:11" ht="19.5" customHeight="1">
      <c r="A331" s="154">
        <v>5258</v>
      </c>
      <c r="B331" s="140">
        <v>441100</v>
      </c>
      <c r="C331" s="148" t="s">
        <v>160</v>
      </c>
      <c r="D331" s="22"/>
      <c r="E331" s="23">
        <f t="shared" si="78"/>
        <v>0</v>
      </c>
      <c r="F331" s="22"/>
      <c r="G331" s="22"/>
      <c r="H331" s="22"/>
      <c r="I331" s="22"/>
      <c r="J331" s="22"/>
      <c r="K331" s="24"/>
    </row>
    <row r="332" spans="1:11" ht="19.5" customHeight="1">
      <c r="A332" s="154">
        <v>5259</v>
      </c>
      <c r="B332" s="140">
        <v>441200</v>
      </c>
      <c r="C332" s="148" t="s">
        <v>161</v>
      </c>
      <c r="D332" s="22"/>
      <c r="E332" s="23">
        <f t="shared" si="78"/>
        <v>0</v>
      </c>
      <c r="F332" s="22"/>
      <c r="G332" s="22"/>
      <c r="H332" s="22"/>
      <c r="I332" s="22"/>
      <c r="J332" s="22"/>
      <c r="K332" s="24"/>
    </row>
    <row r="333" spans="1:11" ht="25.5">
      <c r="A333" s="154">
        <v>5260</v>
      </c>
      <c r="B333" s="140">
        <v>441300</v>
      </c>
      <c r="C333" s="148" t="s">
        <v>162</v>
      </c>
      <c r="D333" s="22"/>
      <c r="E333" s="23">
        <f t="shared" si="78"/>
        <v>0</v>
      </c>
      <c r="F333" s="22"/>
      <c r="G333" s="22"/>
      <c r="H333" s="22"/>
      <c r="I333" s="22"/>
      <c r="J333" s="22"/>
      <c r="K333" s="24"/>
    </row>
    <row r="334" spans="1:11" ht="19.5" customHeight="1">
      <c r="A334" s="154">
        <v>5261</v>
      </c>
      <c r="B334" s="140">
        <v>441400</v>
      </c>
      <c r="C334" s="148" t="s">
        <v>163</v>
      </c>
      <c r="D334" s="22"/>
      <c r="E334" s="23">
        <f t="shared" si="78"/>
        <v>0</v>
      </c>
      <c r="F334" s="22"/>
      <c r="G334" s="22"/>
      <c r="H334" s="22"/>
      <c r="I334" s="22"/>
      <c r="J334" s="22"/>
      <c r="K334" s="24"/>
    </row>
    <row r="335" spans="1:11" ht="19.5" customHeight="1">
      <c r="A335" s="154">
        <v>5262</v>
      </c>
      <c r="B335" s="140">
        <v>441500</v>
      </c>
      <c r="C335" s="148" t="s">
        <v>164</v>
      </c>
      <c r="D335" s="22"/>
      <c r="E335" s="23">
        <f t="shared" si="78"/>
        <v>0</v>
      </c>
      <c r="F335" s="22"/>
      <c r="G335" s="22"/>
      <c r="H335" s="22"/>
      <c r="I335" s="22"/>
      <c r="J335" s="22"/>
      <c r="K335" s="24"/>
    </row>
    <row r="336" spans="1:11" ht="19.5" customHeight="1">
      <c r="A336" s="154">
        <v>5263</v>
      </c>
      <c r="B336" s="140">
        <v>441600</v>
      </c>
      <c r="C336" s="148" t="s">
        <v>243</v>
      </c>
      <c r="D336" s="22"/>
      <c r="E336" s="23">
        <f t="shared" si="78"/>
        <v>0</v>
      </c>
      <c r="F336" s="22"/>
      <c r="G336" s="22"/>
      <c r="H336" s="22"/>
      <c r="I336" s="22"/>
      <c r="J336" s="22"/>
      <c r="K336" s="24"/>
    </row>
    <row r="337" spans="1:11" ht="19.5" customHeight="1">
      <c r="A337" s="154">
        <v>5264</v>
      </c>
      <c r="B337" s="140">
        <v>441700</v>
      </c>
      <c r="C337" s="148" t="s">
        <v>95</v>
      </c>
      <c r="D337" s="22"/>
      <c r="E337" s="23">
        <f t="shared" si="78"/>
        <v>0</v>
      </c>
      <c r="F337" s="22"/>
      <c r="G337" s="22"/>
      <c r="H337" s="22"/>
      <c r="I337" s="22"/>
      <c r="J337" s="22"/>
      <c r="K337" s="24"/>
    </row>
    <row r="338" spans="1:11" ht="19.5" customHeight="1">
      <c r="A338" s="154">
        <v>5265</v>
      </c>
      <c r="B338" s="140">
        <v>441800</v>
      </c>
      <c r="C338" s="148" t="s">
        <v>96</v>
      </c>
      <c r="D338" s="22"/>
      <c r="E338" s="23">
        <f t="shared" si="78"/>
        <v>0</v>
      </c>
      <c r="F338" s="22"/>
      <c r="G338" s="22"/>
      <c r="H338" s="22"/>
      <c r="I338" s="22"/>
      <c r="J338" s="22"/>
      <c r="K338" s="24"/>
    </row>
    <row r="339" spans="1:11" ht="19.5" customHeight="1">
      <c r="A339" s="154">
        <v>5266</v>
      </c>
      <c r="B339" s="140">
        <v>441900</v>
      </c>
      <c r="C339" s="148" t="s">
        <v>84</v>
      </c>
      <c r="D339" s="22"/>
      <c r="E339" s="23">
        <f t="shared" si="78"/>
        <v>0</v>
      </c>
      <c r="F339" s="22"/>
      <c r="G339" s="22"/>
      <c r="H339" s="22"/>
      <c r="I339" s="22"/>
      <c r="J339" s="22"/>
      <c r="K339" s="24"/>
    </row>
    <row r="340" spans="1:11" ht="18" customHeight="1">
      <c r="A340" s="153">
        <v>5267</v>
      </c>
      <c r="B340" s="15">
        <v>442000</v>
      </c>
      <c r="C340" s="147" t="s">
        <v>490</v>
      </c>
      <c r="D340" s="20">
        <f>SUM(D341:D350)</f>
        <v>0</v>
      </c>
      <c r="E340" s="20">
        <f t="shared" si="78"/>
        <v>0</v>
      </c>
      <c r="F340" s="20">
        <f t="shared" ref="F340:K340" si="87">SUM(F341:F350)</f>
        <v>0</v>
      </c>
      <c r="G340" s="20">
        <f t="shared" si="87"/>
        <v>0</v>
      </c>
      <c r="H340" s="20">
        <f t="shared" si="87"/>
        <v>0</v>
      </c>
      <c r="I340" s="20">
        <f t="shared" si="87"/>
        <v>0</v>
      </c>
      <c r="J340" s="20">
        <f t="shared" si="87"/>
        <v>0</v>
      </c>
      <c r="K340" s="21">
        <f t="shared" si="87"/>
        <v>0</v>
      </c>
    </row>
    <row r="341" spans="1:11" ht="25.5">
      <c r="A341" s="154">
        <v>5268</v>
      </c>
      <c r="B341" s="140">
        <v>442100</v>
      </c>
      <c r="C341" s="148" t="s">
        <v>411</v>
      </c>
      <c r="D341" s="22"/>
      <c r="E341" s="23">
        <f t="shared" si="78"/>
        <v>0</v>
      </c>
      <c r="F341" s="22"/>
      <c r="G341" s="22"/>
      <c r="H341" s="22"/>
      <c r="I341" s="22"/>
      <c r="J341" s="22"/>
      <c r="K341" s="24"/>
    </row>
    <row r="342" spans="1:11" ht="19.5" customHeight="1">
      <c r="A342" s="154">
        <v>5269</v>
      </c>
      <c r="B342" s="140">
        <v>442200</v>
      </c>
      <c r="C342" s="148" t="s">
        <v>97</v>
      </c>
      <c r="D342" s="22"/>
      <c r="E342" s="23">
        <f t="shared" si="78"/>
        <v>0</v>
      </c>
      <c r="F342" s="22"/>
      <c r="G342" s="22"/>
      <c r="H342" s="22"/>
      <c r="I342" s="22"/>
      <c r="J342" s="22"/>
      <c r="K342" s="24"/>
    </row>
    <row r="343" spans="1:11" ht="19.5" customHeight="1">
      <c r="A343" s="154">
        <v>5270</v>
      </c>
      <c r="B343" s="140">
        <v>442300</v>
      </c>
      <c r="C343" s="148" t="s">
        <v>98</v>
      </c>
      <c r="D343" s="22"/>
      <c r="E343" s="23">
        <f t="shared" si="78"/>
        <v>0</v>
      </c>
      <c r="F343" s="22"/>
      <c r="G343" s="22"/>
      <c r="H343" s="22"/>
      <c r="I343" s="22"/>
      <c r="J343" s="22"/>
      <c r="K343" s="24"/>
    </row>
    <row r="344" spans="1:11" ht="19.5" customHeight="1">
      <c r="A344" s="154">
        <v>5271</v>
      </c>
      <c r="B344" s="140">
        <v>442400</v>
      </c>
      <c r="C344" s="148" t="s">
        <v>99</v>
      </c>
      <c r="D344" s="22"/>
      <c r="E344" s="23">
        <f t="shared" si="78"/>
        <v>0</v>
      </c>
      <c r="F344" s="22"/>
      <c r="G344" s="22"/>
      <c r="H344" s="22"/>
      <c r="I344" s="22"/>
      <c r="J344" s="22"/>
      <c r="K344" s="24"/>
    </row>
    <row r="345" spans="1:11" ht="12.75" customHeight="1">
      <c r="A345" s="399" t="s">
        <v>311</v>
      </c>
      <c r="B345" s="402" t="s">
        <v>312</v>
      </c>
      <c r="C345" s="406" t="s">
        <v>313</v>
      </c>
      <c r="D345" s="406" t="s">
        <v>569</v>
      </c>
      <c r="E345" s="400" t="s">
        <v>202</v>
      </c>
      <c r="F345" s="414"/>
      <c r="G345" s="414"/>
      <c r="H345" s="414"/>
      <c r="I345" s="414"/>
      <c r="J345" s="414"/>
      <c r="K345" s="415"/>
    </row>
    <row r="346" spans="1:11" ht="12.75" customHeight="1">
      <c r="A346" s="399"/>
      <c r="B346" s="402"/>
      <c r="C346" s="406"/>
      <c r="D346" s="406"/>
      <c r="E346" s="400" t="s">
        <v>574</v>
      </c>
      <c r="F346" s="400" t="s">
        <v>232</v>
      </c>
      <c r="G346" s="414"/>
      <c r="H346" s="414"/>
      <c r="I346" s="414"/>
      <c r="J346" s="400" t="s">
        <v>566</v>
      </c>
      <c r="K346" s="409" t="s">
        <v>51</v>
      </c>
    </row>
    <row r="347" spans="1:11" ht="25.5">
      <c r="A347" s="399"/>
      <c r="B347" s="402"/>
      <c r="C347" s="406"/>
      <c r="D347" s="406"/>
      <c r="E347" s="414"/>
      <c r="F347" s="15" t="s">
        <v>203</v>
      </c>
      <c r="G347" s="15" t="s">
        <v>264</v>
      </c>
      <c r="H347" s="15" t="s">
        <v>565</v>
      </c>
      <c r="I347" s="15" t="s">
        <v>50</v>
      </c>
      <c r="J347" s="414"/>
      <c r="K347" s="415"/>
    </row>
    <row r="348" spans="1:11">
      <c r="A348" s="32" t="s">
        <v>221</v>
      </c>
      <c r="B348" s="25" t="s">
        <v>222</v>
      </c>
      <c r="C348" s="357" t="s">
        <v>223</v>
      </c>
      <c r="D348" s="25" t="s">
        <v>224</v>
      </c>
      <c r="E348" s="25" t="s">
        <v>225</v>
      </c>
      <c r="F348" s="25" t="s">
        <v>226</v>
      </c>
      <c r="G348" s="25" t="s">
        <v>227</v>
      </c>
      <c r="H348" s="25" t="s">
        <v>228</v>
      </c>
      <c r="I348" s="25" t="s">
        <v>229</v>
      </c>
      <c r="J348" s="25" t="s">
        <v>230</v>
      </c>
      <c r="K348" s="33" t="s">
        <v>231</v>
      </c>
    </row>
    <row r="349" spans="1:11" ht="18.75" customHeight="1">
      <c r="A349" s="154">
        <v>5272</v>
      </c>
      <c r="B349" s="140">
        <v>442500</v>
      </c>
      <c r="C349" s="148" t="s">
        <v>245</v>
      </c>
      <c r="D349" s="22"/>
      <c r="E349" s="23">
        <f t="shared" si="78"/>
        <v>0</v>
      </c>
      <c r="F349" s="22"/>
      <c r="G349" s="22"/>
      <c r="H349" s="22"/>
      <c r="I349" s="22"/>
      <c r="J349" s="22"/>
      <c r="K349" s="24"/>
    </row>
    <row r="350" spans="1:11" ht="18.75" customHeight="1">
      <c r="A350" s="154">
        <v>5273</v>
      </c>
      <c r="B350" s="140">
        <v>442600</v>
      </c>
      <c r="C350" s="148" t="s">
        <v>246</v>
      </c>
      <c r="D350" s="22"/>
      <c r="E350" s="23">
        <f t="shared" si="78"/>
        <v>0</v>
      </c>
      <c r="F350" s="22"/>
      <c r="G350" s="22"/>
      <c r="H350" s="22"/>
      <c r="I350" s="22"/>
      <c r="J350" s="22"/>
      <c r="K350" s="24"/>
    </row>
    <row r="351" spans="1:11" ht="18.75" customHeight="1">
      <c r="A351" s="153">
        <v>5274</v>
      </c>
      <c r="B351" s="15">
        <v>443000</v>
      </c>
      <c r="C351" s="147" t="s">
        <v>491</v>
      </c>
      <c r="D351" s="20">
        <f>D352</f>
        <v>0</v>
      </c>
      <c r="E351" s="20">
        <f t="shared" si="78"/>
        <v>0</v>
      </c>
      <c r="F351" s="20">
        <f t="shared" ref="F351:K351" si="88">F352</f>
        <v>0</v>
      </c>
      <c r="G351" s="20">
        <f t="shared" si="88"/>
        <v>0</v>
      </c>
      <c r="H351" s="20">
        <f t="shared" si="88"/>
        <v>0</v>
      </c>
      <c r="I351" s="20">
        <f t="shared" si="88"/>
        <v>0</v>
      </c>
      <c r="J351" s="20">
        <f t="shared" si="88"/>
        <v>0</v>
      </c>
      <c r="K351" s="21">
        <f t="shared" si="88"/>
        <v>0</v>
      </c>
    </row>
    <row r="352" spans="1:11" ht="18.75" customHeight="1">
      <c r="A352" s="154">
        <v>5275</v>
      </c>
      <c r="B352" s="140">
        <v>443100</v>
      </c>
      <c r="C352" s="148" t="s">
        <v>348</v>
      </c>
      <c r="D352" s="22"/>
      <c r="E352" s="23">
        <f t="shared" si="78"/>
        <v>0</v>
      </c>
      <c r="F352" s="22"/>
      <c r="G352" s="22"/>
      <c r="H352" s="22"/>
      <c r="I352" s="22"/>
      <c r="J352" s="22"/>
      <c r="K352" s="24"/>
    </row>
    <row r="353" spans="1:11" ht="25.5">
      <c r="A353" s="153">
        <v>5276</v>
      </c>
      <c r="B353" s="15">
        <v>444000</v>
      </c>
      <c r="C353" s="147" t="s">
        <v>492</v>
      </c>
      <c r="D353" s="20">
        <f>SUM(D354:D356)</f>
        <v>0</v>
      </c>
      <c r="E353" s="20">
        <f t="shared" si="78"/>
        <v>0</v>
      </c>
      <c r="F353" s="20">
        <f t="shared" ref="F353:K353" si="89">SUM(F354:F356)</f>
        <v>0</v>
      </c>
      <c r="G353" s="20">
        <f t="shared" si="89"/>
        <v>0</v>
      </c>
      <c r="H353" s="20">
        <f t="shared" si="89"/>
        <v>0</v>
      </c>
      <c r="I353" s="20">
        <f t="shared" si="89"/>
        <v>0</v>
      </c>
      <c r="J353" s="20">
        <f t="shared" si="89"/>
        <v>0</v>
      </c>
      <c r="K353" s="21">
        <f t="shared" si="89"/>
        <v>0</v>
      </c>
    </row>
    <row r="354" spans="1:11" ht="18.75" customHeight="1">
      <c r="A354" s="154">
        <v>5277</v>
      </c>
      <c r="B354" s="140">
        <v>444100</v>
      </c>
      <c r="C354" s="148" t="s">
        <v>364</v>
      </c>
      <c r="D354" s="22"/>
      <c r="E354" s="23">
        <f t="shared" si="78"/>
        <v>0</v>
      </c>
      <c r="F354" s="22"/>
      <c r="G354" s="22"/>
      <c r="H354" s="22"/>
      <c r="I354" s="22"/>
      <c r="J354" s="22"/>
      <c r="K354" s="24"/>
    </row>
    <row r="355" spans="1:11" ht="18.75" customHeight="1">
      <c r="A355" s="154">
        <v>5278</v>
      </c>
      <c r="B355" s="140">
        <v>444200</v>
      </c>
      <c r="C355" s="148" t="s">
        <v>365</v>
      </c>
      <c r="D355" s="22"/>
      <c r="E355" s="23">
        <f t="shared" si="78"/>
        <v>0</v>
      </c>
      <c r="F355" s="22"/>
      <c r="G355" s="22"/>
      <c r="H355" s="22"/>
      <c r="I355" s="22"/>
      <c r="J355" s="22"/>
      <c r="K355" s="24"/>
    </row>
    <row r="356" spans="1:11" ht="18.75" customHeight="1">
      <c r="A356" s="154">
        <v>5279</v>
      </c>
      <c r="B356" s="140">
        <v>444300</v>
      </c>
      <c r="C356" s="148" t="s">
        <v>412</v>
      </c>
      <c r="D356" s="22"/>
      <c r="E356" s="23">
        <f t="shared" si="78"/>
        <v>0</v>
      </c>
      <c r="F356" s="22"/>
      <c r="G356" s="22"/>
      <c r="H356" s="22"/>
      <c r="I356" s="22"/>
      <c r="J356" s="22"/>
      <c r="K356" s="24"/>
    </row>
    <row r="357" spans="1:11" ht="18.75" customHeight="1">
      <c r="A357" s="153">
        <v>5280</v>
      </c>
      <c r="B357" s="15">
        <v>450000</v>
      </c>
      <c r="C357" s="147" t="s">
        <v>493</v>
      </c>
      <c r="D357" s="20">
        <f>D358+D361+D364+D367</f>
        <v>0</v>
      </c>
      <c r="E357" s="20">
        <f t="shared" si="78"/>
        <v>0</v>
      </c>
      <c r="F357" s="20">
        <f t="shared" ref="F357:K357" si="90">F358+F361+F364+F367</f>
        <v>0</v>
      </c>
      <c r="G357" s="20">
        <f t="shared" si="90"/>
        <v>0</v>
      </c>
      <c r="H357" s="20">
        <f t="shared" si="90"/>
        <v>0</v>
      </c>
      <c r="I357" s="20">
        <f t="shared" si="90"/>
        <v>0</v>
      </c>
      <c r="J357" s="20">
        <f t="shared" si="90"/>
        <v>0</v>
      </c>
      <c r="K357" s="21">
        <f t="shared" si="90"/>
        <v>0</v>
      </c>
    </row>
    <row r="358" spans="1:11" ht="25.5">
      <c r="A358" s="153">
        <v>5281</v>
      </c>
      <c r="B358" s="15">
        <v>451000</v>
      </c>
      <c r="C358" s="147" t="s">
        <v>494</v>
      </c>
      <c r="D358" s="20">
        <f>D359+D360</f>
        <v>0</v>
      </c>
      <c r="E358" s="20">
        <f t="shared" si="78"/>
        <v>0</v>
      </c>
      <c r="F358" s="20">
        <f t="shared" ref="F358:K358" si="91">F359+F360</f>
        <v>0</v>
      </c>
      <c r="G358" s="20">
        <f t="shared" si="91"/>
        <v>0</v>
      </c>
      <c r="H358" s="20">
        <f t="shared" si="91"/>
        <v>0</v>
      </c>
      <c r="I358" s="20">
        <f t="shared" si="91"/>
        <v>0</v>
      </c>
      <c r="J358" s="20">
        <f t="shared" si="91"/>
        <v>0</v>
      </c>
      <c r="K358" s="21">
        <f t="shared" si="91"/>
        <v>0</v>
      </c>
    </row>
    <row r="359" spans="1:11" ht="25.5">
      <c r="A359" s="154">
        <v>5282</v>
      </c>
      <c r="B359" s="140">
        <v>451100</v>
      </c>
      <c r="C359" s="148" t="s">
        <v>176</v>
      </c>
      <c r="D359" s="22"/>
      <c r="E359" s="23">
        <f t="shared" si="78"/>
        <v>0</v>
      </c>
      <c r="F359" s="22"/>
      <c r="G359" s="22"/>
      <c r="H359" s="22"/>
      <c r="I359" s="22"/>
      <c r="J359" s="22"/>
      <c r="K359" s="24"/>
    </row>
    <row r="360" spans="1:11" ht="25.5">
      <c r="A360" s="154">
        <v>5283</v>
      </c>
      <c r="B360" s="140">
        <v>451200</v>
      </c>
      <c r="C360" s="148" t="s">
        <v>177</v>
      </c>
      <c r="D360" s="22"/>
      <c r="E360" s="23">
        <f t="shared" si="78"/>
        <v>0</v>
      </c>
      <c r="F360" s="22"/>
      <c r="G360" s="22"/>
      <c r="H360" s="22"/>
      <c r="I360" s="22"/>
      <c r="J360" s="22"/>
      <c r="K360" s="24"/>
    </row>
    <row r="361" spans="1:11" ht="25.5">
      <c r="A361" s="153">
        <v>5284</v>
      </c>
      <c r="B361" s="15">
        <v>452000</v>
      </c>
      <c r="C361" s="147" t="s">
        <v>495</v>
      </c>
      <c r="D361" s="20">
        <f>D362+D363</f>
        <v>0</v>
      </c>
      <c r="E361" s="20">
        <f t="shared" si="78"/>
        <v>0</v>
      </c>
      <c r="F361" s="20">
        <f t="shared" ref="F361:K361" si="92">F362+F363</f>
        <v>0</v>
      </c>
      <c r="G361" s="20">
        <f t="shared" si="92"/>
        <v>0</v>
      </c>
      <c r="H361" s="20">
        <f t="shared" si="92"/>
        <v>0</v>
      </c>
      <c r="I361" s="20">
        <f t="shared" si="92"/>
        <v>0</v>
      </c>
      <c r="J361" s="20">
        <f t="shared" si="92"/>
        <v>0</v>
      </c>
      <c r="K361" s="21">
        <f t="shared" si="92"/>
        <v>0</v>
      </c>
    </row>
    <row r="362" spans="1:11" ht="18.75" customHeight="1">
      <c r="A362" s="154">
        <v>5285</v>
      </c>
      <c r="B362" s="140">
        <v>452100</v>
      </c>
      <c r="C362" s="148" t="s">
        <v>178</v>
      </c>
      <c r="D362" s="22"/>
      <c r="E362" s="23">
        <f t="shared" si="78"/>
        <v>0</v>
      </c>
      <c r="F362" s="22"/>
      <c r="G362" s="22"/>
      <c r="H362" s="22"/>
      <c r="I362" s="22"/>
      <c r="J362" s="22"/>
      <c r="K362" s="24"/>
    </row>
    <row r="363" spans="1:11" ht="25.5">
      <c r="A363" s="154">
        <v>5286</v>
      </c>
      <c r="B363" s="140">
        <v>452200</v>
      </c>
      <c r="C363" s="148" t="s">
        <v>179</v>
      </c>
      <c r="D363" s="22"/>
      <c r="E363" s="23">
        <f t="shared" si="78"/>
        <v>0</v>
      </c>
      <c r="F363" s="22"/>
      <c r="G363" s="22"/>
      <c r="H363" s="22"/>
      <c r="I363" s="22"/>
      <c r="J363" s="22"/>
      <c r="K363" s="24"/>
    </row>
    <row r="364" spans="1:11" ht="25.5">
      <c r="A364" s="153">
        <v>5287</v>
      </c>
      <c r="B364" s="15">
        <v>453000</v>
      </c>
      <c r="C364" s="147" t="s">
        <v>496</v>
      </c>
      <c r="D364" s="20">
        <f>D365+D366</f>
        <v>0</v>
      </c>
      <c r="E364" s="20">
        <f t="shared" si="78"/>
        <v>0</v>
      </c>
      <c r="F364" s="20">
        <f t="shared" ref="F364:K364" si="93">F365+F366</f>
        <v>0</v>
      </c>
      <c r="G364" s="20">
        <f t="shared" si="93"/>
        <v>0</v>
      </c>
      <c r="H364" s="20">
        <f t="shared" si="93"/>
        <v>0</v>
      </c>
      <c r="I364" s="20">
        <f t="shared" si="93"/>
        <v>0</v>
      </c>
      <c r="J364" s="20">
        <f t="shared" si="93"/>
        <v>0</v>
      </c>
      <c r="K364" s="21">
        <f t="shared" si="93"/>
        <v>0</v>
      </c>
    </row>
    <row r="365" spans="1:11" ht="18.75" customHeight="1">
      <c r="A365" s="154">
        <v>5288</v>
      </c>
      <c r="B365" s="140">
        <v>453100</v>
      </c>
      <c r="C365" s="148" t="s">
        <v>180</v>
      </c>
      <c r="D365" s="22"/>
      <c r="E365" s="23">
        <f t="shared" si="78"/>
        <v>0</v>
      </c>
      <c r="F365" s="22"/>
      <c r="G365" s="22"/>
      <c r="H365" s="22"/>
      <c r="I365" s="22"/>
      <c r="J365" s="22"/>
      <c r="K365" s="24"/>
    </row>
    <row r="366" spans="1:11" ht="18.75" customHeight="1">
      <c r="A366" s="154">
        <v>5289</v>
      </c>
      <c r="B366" s="140">
        <v>453200</v>
      </c>
      <c r="C366" s="148" t="s">
        <v>181</v>
      </c>
      <c r="D366" s="22"/>
      <c r="E366" s="23">
        <f t="shared" si="78"/>
        <v>0</v>
      </c>
      <c r="F366" s="22"/>
      <c r="G366" s="22"/>
      <c r="H366" s="22"/>
      <c r="I366" s="22"/>
      <c r="J366" s="22"/>
      <c r="K366" s="24"/>
    </row>
    <row r="367" spans="1:11" ht="25.5">
      <c r="A367" s="153">
        <v>5290</v>
      </c>
      <c r="B367" s="15">
        <v>454000</v>
      </c>
      <c r="C367" s="147" t="s">
        <v>497</v>
      </c>
      <c r="D367" s="20">
        <f>D368+D369</f>
        <v>0</v>
      </c>
      <c r="E367" s="20">
        <f t="shared" si="78"/>
        <v>0</v>
      </c>
      <c r="F367" s="20">
        <f t="shared" ref="F367:K367" si="94">F368+F369</f>
        <v>0</v>
      </c>
      <c r="G367" s="20">
        <f t="shared" si="94"/>
        <v>0</v>
      </c>
      <c r="H367" s="20">
        <f t="shared" si="94"/>
        <v>0</v>
      </c>
      <c r="I367" s="20">
        <f t="shared" si="94"/>
        <v>0</v>
      </c>
      <c r="J367" s="20">
        <f t="shared" si="94"/>
        <v>0</v>
      </c>
      <c r="K367" s="21">
        <f t="shared" si="94"/>
        <v>0</v>
      </c>
    </row>
    <row r="368" spans="1:11" ht="18.75" customHeight="1">
      <c r="A368" s="154">
        <v>5291</v>
      </c>
      <c r="B368" s="140">
        <v>454100</v>
      </c>
      <c r="C368" s="148" t="s">
        <v>182</v>
      </c>
      <c r="D368" s="22"/>
      <c r="E368" s="23">
        <f t="shared" si="78"/>
        <v>0</v>
      </c>
      <c r="F368" s="22"/>
      <c r="G368" s="22"/>
      <c r="H368" s="22"/>
      <c r="I368" s="22"/>
      <c r="J368" s="22"/>
      <c r="K368" s="24"/>
    </row>
    <row r="369" spans="1:11" ht="18.75" customHeight="1">
      <c r="A369" s="154">
        <v>5292</v>
      </c>
      <c r="B369" s="140">
        <v>454200</v>
      </c>
      <c r="C369" s="148" t="s">
        <v>183</v>
      </c>
      <c r="D369" s="22"/>
      <c r="E369" s="23">
        <f t="shared" si="78"/>
        <v>0</v>
      </c>
      <c r="F369" s="22"/>
      <c r="G369" s="22"/>
      <c r="H369" s="22"/>
      <c r="I369" s="22"/>
      <c r="J369" s="22"/>
      <c r="K369" s="24"/>
    </row>
    <row r="370" spans="1:11" ht="25.5">
      <c r="A370" s="153">
        <v>5293</v>
      </c>
      <c r="B370" s="15">
        <v>460000</v>
      </c>
      <c r="C370" s="147" t="s">
        <v>498</v>
      </c>
      <c r="D370" s="20">
        <f>D375+D378+D381+D384+D387</f>
        <v>0</v>
      </c>
      <c r="E370" s="20">
        <f t="shared" si="78"/>
        <v>0</v>
      </c>
      <c r="F370" s="20">
        <f t="shared" ref="F370:K370" si="95">F375+F378+F381+F384+F387</f>
        <v>0</v>
      </c>
      <c r="G370" s="20">
        <f t="shared" si="95"/>
        <v>0</v>
      </c>
      <c r="H370" s="20">
        <f t="shared" si="95"/>
        <v>0</v>
      </c>
      <c r="I370" s="20">
        <f t="shared" si="95"/>
        <v>0</v>
      </c>
      <c r="J370" s="20">
        <f t="shared" si="95"/>
        <v>0</v>
      </c>
      <c r="K370" s="21">
        <f t="shared" si="95"/>
        <v>0</v>
      </c>
    </row>
    <row r="371" spans="1:11" ht="12.75" customHeight="1">
      <c r="A371" s="399" t="s">
        <v>311</v>
      </c>
      <c r="B371" s="402" t="s">
        <v>312</v>
      </c>
      <c r="C371" s="406" t="s">
        <v>313</v>
      </c>
      <c r="D371" s="406" t="s">
        <v>569</v>
      </c>
      <c r="E371" s="400" t="s">
        <v>202</v>
      </c>
      <c r="F371" s="414"/>
      <c r="G371" s="414"/>
      <c r="H371" s="414"/>
      <c r="I371" s="414"/>
      <c r="J371" s="414"/>
      <c r="K371" s="415"/>
    </row>
    <row r="372" spans="1:11" ht="12.75" customHeight="1">
      <c r="A372" s="399"/>
      <c r="B372" s="402"/>
      <c r="C372" s="406"/>
      <c r="D372" s="406"/>
      <c r="E372" s="400" t="s">
        <v>574</v>
      </c>
      <c r="F372" s="400" t="s">
        <v>232</v>
      </c>
      <c r="G372" s="414"/>
      <c r="H372" s="414"/>
      <c r="I372" s="414"/>
      <c r="J372" s="400" t="s">
        <v>566</v>
      </c>
      <c r="K372" s="409" t="s">
        <v>51</v>
      </c>
    </row>
    <row r="373" spans="1:11" ht="25.5">
      <c r="A373" s="399"/>
      <c r="B373" s="402"/>
      <c r="C373" s="406"/>
      <c r="D373" s="406"/>
      <c r="E373" s="414"/>
      <c r="F373" s="15" t="s">
        <v>203</v>
      </c>
      <c r="G373" s="15" t="s">
        <v>264</v>
      </c>
      <c r="H373" s="15" t="s">
        <v>565</v>
      </c>
      <c r="I373" s="15" t="s">
        <v>50</v>
      </c>
      <c r="J373" s="414"/>
      <c r="K373" s="415"/>
    </row>
    <row r="374" spans="1:11">
      <c r="A374" s="32" t="s">
        <v>221</v>
      </c>
      <c r="B374" s="25" t="s">
        <v>222</v>
      </c>
      <c r="C374" s="357" t="s">
        <v>223</v>
      </c>
      <c r="D374" s="25" t="s">
        <v>224</v>
      </c>
      <c r="E374" s="25" t="s">
        <v>225</v>
      </c>
      <c r="F374" s="25" t="s">
        <v>226</v>
      </c>
      <c r="G374" s="25" t="s">
        <v>227</v>
      </c>
      <c r="H374" s="25" t="s">
        <v>228</v>
      </c>
      <c r="I374" s="25" t="s">
        <v>229</v>
      </c>
      <c r="J374" s="25" t="s">
        <v>230</v>
      </c>
      <c r="K374" s="33" t="s">
        <v>231</v>
      </c>
    </row>
    <row r="375" spans="1:11" ht="15.75" customHeight="1">
      <c r="A375" s="153">
        <v>5294</v>
      </c>
      <c r="B375" s="15">
        <v>461000</v>
      </c>
      <c r="C375" s="147" t="s">
        <v>499</v>
      </c>
      <c r="D375" s="20">
        <f>D376+D377</f>
        <v>0</v>
      </c>
      <c r="E375" s="20">
        <f t="shared" si="78"/>
        <v>0</v>
      </c>
      <c r="F375" s="20">
        <f t="shared" ref="F375:K375" si="96">F376+F377</f>
        <v>0</v>
      </c>
      <c r="G375" s="20">
        <f t="shared" si="96"/>
        <v>0</v>
      </c>
      <c r="H375" s="20">
        <f t="shared" si="96"/>
        <v>0</v>
      </c>
      <c r="I375" s="20">
        <f t="shared" si="96"/>
        <v>0</v>
      </c>
      <c r="J375" s="20">
        <f t="shared" si="96"/>
        <v>0</v>
      </c>
      <c r="K375" s="21">
        <f t="shared" si="96"/>
        <v>0</v>
      </c>
    </row>
    <row r="376" spans="1:11" ht="15.75" customHeight="1">
      <c r="A376" s="154">
        <v>5295</v>
      </c>
      <c r="B376" s="140">
        <v>461100</v>
      </c>
      <c r="C376" s="148" t="s">
        <v>184</v>
      </c>
      <c r="D376" s="22"/>
      <c r="E376" s="23">
        <f t="shared" si="78"/>
        <v>0</v>
      </c>
      <c r="F376" s="22"/>
      <c r="G376" s="22"/>
      <c r="H376" s="22"/>
      <c r="I376" s="22"/>
      <c r="J376" s="22"/>
      <c r="K376" s="24"/>
    </row>
    <row r="377" spans="1:11" ht="15.75" customHeight="1">
      <c r="A377" s="154">
        <v>5296</v>
      </c>
      <c r="B377" s="140">
        <v>461200</v>
      </c>
      <c r="C377" s="148" t="s">
        <v>185</v>
      </c>
      <c r="D377" s="22"/>
      <c r="E377" s="23">
        <f t="shared" si="78"/>
        <v>0</v>
      </c>
      <c r="F377" s="22"/>
      <c r="G377" s="22"/>
      <c r="H377" s="22"/>
      <c r="I377" s="22"/>
      <c r="J377" s="22"/>
      <c r="K377" s="24"/>
    </row>
    <row r="378" spans="1:11" ht="25.5">
      <c r="A378" s="153">
        <v>5297</v>
      </c>
      <c r="B378" s="15">
        <v>462000</v>
      </c>
      <c r="C378" s="147" t="s">
        <v>500</v>
      </c>
      <c r="D378" s="20">
        <f>D379+D380</f>
        <v>0</v>
      </c>
      <c r="E378" s="20">
        <f t="shared" si="78"/>
        <v>0</v>
      </c>
      <c r="F378" s="20">
        <f t="shared" ref="F378:K378" si="97">F379+F380</f>
        <v>0</v>
      </c>
      <c r="G378" s="20">
        <f t="shared" si="97"/>
        <v>0</v>
      </c>
      <c r="H378" s="20">
        <f t="shared" si="97"/>
        <v>0</v>
      </c>
      <c r="I378" s="20">
        <f t="shared" si="97"/>
        <v>0</v>
      </c>
      <c r="J378" s="20">
        <f t="shared" si="97"/>
        <v>0</v>
      </c>
      <c r="K378" s="21">
        <f t="shared" si="97"/>
        <v>0</v>
      </c>
    </row>
    <row r="379" spans="1:11" ht="15.75" customHeight="1">
      <c r="A379" s="154">
        <v>5298</v>
      </c>
      <c r="B379" s="140">
        <v>462100</v>
      </c>
      <c r="C379" s="148" t="s">
        <v>349</v>
      </c>
      <c r="D379" s="22"/>
      <c r="E379" s="23">
        <f t="shared" si="78"/>
        <v>0</v>
      </c>
      <c r="F379" s="22"/>
      <c r="G379" s="22"/>
      <c r="H379" s="22"/>
      <c r="I379" s="22"/>
      <c r="J379" s="22"/>
      <c r="K379" s="24"/>
    </row>
    <row r="380" spans="1:11" ht="15.75" customHeight="1">
      <c r="A380" s="154">
        <v>5299</v>
      </c>
      <c r="B380" s="140">
        <v>462200</v>
      </c>
      <c r="C380" s="148" t="s">
        <v>269</v>
      </c>
      <c r="D380" s="22"/>
      <c r="E380" s="23">
        <f t="shared" si="78"/>
        <v>0</v>
      </c>
      <c r="F380" s="22"/>
      <c r="G380" s="22"/>
      <c r="H380" s="22"/>
      <c r="I380" s="22"/>
      <c r="J380" s="22"/>
      <c r="K380" s="24"/>
    </row>
    <row r="381" spans="1:11" ht="25.5">
      <c r="A381" s="153">
        <v>5300</v>
      </c>
      <c r="B381" s="15">
        <v>463000</v>
      </c>
      <c r="C381" s="147" t="s">
        <v>501</v>
      </c>
      <c r="D381" s="20">
        <f>D382+D383</f>
        <v>0</v>
      </c>
      <c r="E381" s="20">
        <f t="shared" ref="E381:E452" si="98">SUM(F381:K381)</f>
        <v>0</v>
      </c>
      <c r="F381" s="20">
        <f t="shared" ref="F381:K381" si="99">F382+F383</f>
        <v>0</v>
      </c>
      <c r="G381" s="20">
        <f t="shared" si="99"/>
        <v>0</v>
      </c>
      <c r="H381" s="20">
        <f t="shared" si="99"/>
        <v>0</v>
      </c>
      <c r="I381" s="20">
        <f t="shared" si="99"/>
        <v>0</v>
      </c>
      <c r="J381" s="20">
        <f t="shared" si="99"/>
        <v>0</v>
      </c>
      <c r="K381" s="21">
        <f t="shared" si="99"/>
        <v>0</v>
      </c>
    </row>
    <row r="382" spans="1:11" ht="15.75" customHeight="1">
      <c r="A382" s="154">
        <v>5301</v>
      </c>
      <c r="B382" s="140">
        <v>463100</v>
      </c>
      <c r="C382" s="148" t="s">
        <v>149</v>
      </c>
      <c r="D382" s="22"/>
      <c r="E382" s="23">
        <f t="shared" si="98"/>
        <v>0</v>
      </c>
      <c r="F382" s="22"/>
      <c r="G382" s="22"/>
      <c r="H382" s="22"/>
      <c r="I382" s="22"/>
      <c r="J382" s="22"/>
      <c r="K382" s="24"/>
    </row>
    <row r="383" spans="1:11" ht="15.75" customHeight="1">
      <c r="A383" s="154">
        <v>5302</v>
      </c>
      <c r="B383" s="140">
        <v>463200</v>
      </c>
      <c r="C383" s="148" t="s">
        <v>244</v>
      </c>
      <c r="D383" s="22"/>
      <c r="E383" s="23">
        <f t="shared" si="98"/>
        <v>0</v>
      </c>
      <c r="F383" s="22"/>
      <c r="G383" s="22"/>
      <c r="H383" s="22"/>
      <c r="I383" s="22"/>
      <c r="J383" s="22"/>
      <c r="K383" s="24"/>
    </row>
    <row r="384" spans="1:11" ht="25.5">
      <c r="A384" s="153">
        <v>5303</v>
      </c>
      <c r="B384" s="15">
        <v>464000</v>
      </c>
      <c r="C384" s="147" t="s">
        <v>1742</v>
      </c>
      <c r="D384" s="20">
        <f>D385+D386</f>
        <v>0</v>
      </c>
      <c r="E384" s="20">
        <f t="shared" si="98"/>
        <v>0</v>
      </c>
      <c r="F384" s="20">
        <f t="shared" ref="F384:K384" si="100">F385+F386</f>
        <v>0</v>
      </c>
      <c r="G384" s="20">
        <f t="shared" si="100"/>
        <v>0</v>
      </c>
      <c r="H384" s="20">
        <f t="shared" si="100"/>
        <v>0</v>
      </c>
      <c r="I384" s="20">
        <f t="shared" si="100"/>
        <v>0</v>
      </c>
      <c r="J384" s="20">
        <f t="shared" si="100"/>
        <v>0</v>
      </c>
      <c r="K384" s="21">
        <f t="shared" si="100"/>
        <v>0</v>
      </c>
    </row>
    <row r="385" spans="1:11" ht="25.5">
      <c r="A385" s="154">
        <v>5304</v>
      </c>
      <c r="B385" s="140">
        <v>464100</v>
      </c>
      <c r="C385" s="148" t="s">
        <v>1743</v>
      </c>
      <c r="D385" s="22"/>
      <c r="E385" s="23">
        <f t="shared" si="98"/>
        <v>0</v>
      </c>
      <c r="F385" s="22"/>
      <c r="G385" s="22"/>
      <c r="H385" s="22"/>
      <c r="I385" s="22"/>
      <c r="J385" s="22"/>
      <c r="K385" s="24"/>
    </row>
    <row r="386" spans="1:11" ht="25.5">
      <c r="A386" s="154">
        <v>5305</v>
      </c>
      <c r="B386" s="140">
        <v>464200</v>
      </c>
      <c r="C386" s="148" t="s">
        <v>1744</v>
      </c>
      <c r="D386" s="22"/>
      <c r="E386" s="23">
        <f t="shared" si="98"/>
        <v>0</v>
      </c>
      <c r="F386" s="22"/>
      <c r="G386" s="22"/>
      <c r="H386" s="22"/>
      <c r="I386" s="22"/>
      <c r="J386" s="22"/>
      <c r="K386" s="24"/>
    </row>
    <row r="387" spans="1:11" ht="15.75" customHeight="1">
      <c r="A387" s="153">
        <v>5306</v>
      </c>
      <c r="B387" s="15">
        <v>465000</v>
      </c>
      <c r="C387" s="147" t="s">
        <v>503</v>
      </c>
      <c r="D387" s="20">
        <f>D388+D389</f>
        <v>0</v>
      </c>
      <c r="E387" s="20">
        <f t="shared" si="98"/>
        <v>0</v>
      </c>
      <c r="F387" s="20">
        <f t="shared" ref="F387:K387" si="101">F388+F389</f>
        <v>0</v>
      </c>
      <c r="G387" s="20">
        <f t="shared" si="101"/>
        <v>0</v>
      </c>
      <c r="H387" s="20">
        <f t="shared" si="101"/>
        <v>0</v>
      </c>
      <c r="I387" s="20">
        <f t="shared" si="101"/>
        <v>0</v>
      </c>
      <c r="J387" s="20">
        <f t="shared" si="101"/>
        <v>0</v>
      </c>
      <c r="K387" s="21">
        <f t="shared" si="101"/>
        <v>0</v>
      </c>
    </row>
    <row r="388" spans="1:11" ht="15.75" customHeight="1">
      <c r="A388" s="154">
        <v>5307</v>
      </c>
      <c r="B388" s="140">
        <v>465100</v>
      </c>
      <c r="C388" s="148" t="s">
        <v>47</v>
      </c>
      <c r="D388" s="22"/>
      <c r="E388" s="23">
        <f t="shared" si="98"/>
        <v>0</v>
      </c>
      <c r="F388" s="22"/>
      <c r="G388" s="22"/>
      <c r="H388" s="22"/>
      <c r="I388" s="22"/>
      <c r="J388" s="22"/>
      <c r="K388" s="24"/>
    </row>
    <row r="389" spans="1:11" ht="15.75" customHeight="1">
      <c r="A389" s="154">
        <v>5308</v>
      </c>
      <c r="B389" s="140">
        <v>465200</v>
      </c>
      <c r="C389" s="148" t="s">
        <v>48</v>
      </c>
      <c r="D389" s="22"/>
      <c r="E389" s="23">
        <f t="shared" si="98"/>
        <v>0</v>
      </c>
      <c r="F389" s="22"/>
      <c r="G389" s="22"/>
      <c r="H389" s="22"/>
      <c r="I389" s="22"/>
      <c r="J389" s="22"/>
      <c r="K389" s="24"/>
    </row>
    <row r="390" spans="1:11" ht="25.5">
      <c r="A390" s="153">
        <v>5309</v>
      </c>
      <c r="B390" s="15">
        <v>470000</v>
      </c>
      <c r="C390" s="147" t="s">
        <v>504</v>
      </c>
      <c r="D390" s="20">
        <f>D391+D395</f>
        <v>0</v>
      </c>
      <c r="E390" s="20">
        <f t="shared" si="98"/>
        <v>0</v>
      </c>
      <c r="F390" s="20">
        <f t="shared" ref="F390:K390" si="102">F391+F395</f>
        <v>0</v>
      </c>
      <c r="G390" s="20">
        <f t="shared" si="102"/>
        <v>0</v>
      </c>
      <c r="H390" s="20">
        <f t="shared" si="102"/>
        <v>0</v>
      </c>
      <c r="I390" s="20">
        <f t="shared" si="102"/>
        <v>0</v>
      </c>
      <c r="J390" s="20">
        <f t="shared" si="102"/>
        <v>0</v>
      </c>
      <c r="K390" s="21">
        <f t="shared" si="102"/>
        <v>0</v>
      </c>
    </row>
    <row r="391" spans="1:11" ht="38.25">
      <c r="A391" s="153">
        <v>5310</v>
      </c>
      <c r="B391" s="15">
        <v>471000</v>
      </c>
      <c r="C391" s="147" t="s">
        <v>1745</v>
      </c>
      <c r="D391" s="20">
        <f>SUM(D392:D394)</f>
        <v>0</v>
      </c>
      <c r="E391" s="20">
        <f t="shared" si="98"/>
        <v>0</v>
      </c>
      <c r="F391" s="20">
        <f t="shared" ref="F391:K391" si="103">SUM(F392:F394)</f>
        <v>0</v>
      </c>
      <c r="G391" s="20">
        <f t="shared" si="103"/>
        <v>0</v>
      </c>
      <c r="H391" s="20">
        <f t="shared" si="103"/>
        <v>0</v>
      </c>
      <c r="I391" s="20">
        <f t="shared" si="103"/>
        <v>0</v>
      </c>
      <c r="J391" s="20">
        <f t="shared" si="103"/>
        <v>0</v>
      </c>
      <c r="K391" s="21">
        <f t="shared" si="103"/>
        <v>0</v>
      </c>
    </row>
    <row r="392" spans="1:11" ht="25.5">
      <c r="A392" s="154">
        <v>5311</v>
      </c>
      <c r="B392" s="140">
        <v>471100</v>
      </c>
      <c r="C392" s="148" t="s">
        <v>108</v>
      </c>
      <c r="D392" s="22"/>
      <c r="E392" s="23">
        <f t="shared" si="98"/>
        <v>0</v>
      </c>
      <c r="F392" s="22"/>
      <c r="G392" s="22"/>
      <c r="H392" s="22"/>
      <c r="I392" s="22"/>
      <c r="J392" s="22"/>
      <c r="K392" s="24"/>
    </row>
    <row r="393" spans="1:11" ht="25.5">
      <c r="A393" s="154">
        <v>5312</v>
      </c>
      <c r="B393" s="140">
        <v>471200</v>
      </c>
      <c r="C393" s="148" t="s">
        <v>57</v>
      </c>
      <c r="D393" s="22"/>
      <c r="E393" s="23">
        <f t="shared" si="98"/>
        <v>0</v>
      </c>
      <c r="F393" s="22"/>
      <c r="G393" s="22"/>
      <c r="H393" s="22"/>
      <c r="I393" s="22"/>
      <c r="J393" s="22"/>
      <c r="K393" s="24"/>
    </row>
    <row r="394" spans="1:11" ht="25.5">
      <c r="A394" s="154">
        <v>5313</v>
      </c>
      <c r="B394" s="140">
        <v>471900</v>
      </c>
      <c r="C394" s="148" t="s">
        <v>1746</v>
      </c>
      <c r="D394" s="22"/>
      <c r="E394" s="23">
        <f t="shared" si="98"/>
        <v>0</v>
      </c>
      <c r="F394" s="22"/>
      <c r="G394" s="22"/>
      <c r="H394" s="22"/>
      <c r="I394" s="22"/>
      <c r="J394" s="22"/>
      <c r="K394" s="24"/>
    </row>
    <row r="395" spans="1:11" ht="25.5">
      <c r="A395" s="153">
        <v>5314</v>
      </c>
      <c r="B395" s="15">
        <v>472000</v>
      </c>
      <c r="C395" s="147" t="s">
        <v>506</v>
      </c>
      <c r="D395" s="20">
        <f>SUM(D400:D408)</f>
        <v>0</v>
      </c>
      <c r="E395" s="20">
        <f t="shared" si="98"/>
        <v>0</v>
      </c>
      <c r="F395" s="20">
        <f t="shared" ref="F395:K395" si="104">SUM(F400:F408)</f>
        <v>0</v>
      </c>
      <c r="G395" s="20">
        <f t="shared" si="104"/>
        <v>0</v>
      </c>
      <c r="H395" s="20">
        <f t="shared" si="104"/>
        <v>0</v>
      </c>
      <c r="I395" s="20">
        <f t="shared" si="104"/>
        <v>0</v>
      </c>
      <c r="J395" s="20">
        <f t="shared" si="104"/>
        <v>0</v>
      </c>
      <c r="K395" s="21">
        <f t="shared" si="104"/>
        <v>0</v>
      </c>
    </row>
    <row r="396" spans="1:11" ht="12.75" customHeight="1">
      <c r="A396" s="399" t="s">
        <v>311</v>
      </c>
      <c r="B396" s="402" t="s">
        <v>312</v>
      </c>
      <c r="C396" s="406" t="s">
        <v>313</v>
      </c>
      <c r="D396" s="406" t="s">
        <v>569</v>
      </c>
      <c r="E396" s="400" t="s">
        <v>202</v>
      </c>
      <c r="F396" s="414"/>
      <c r="G396" s="414"/>
      <c r="H396" s="414"/>
      <c r="I396" s="414"/>
      <c r="J396" s="414"/>
      <c r="K396" s="415"/>
    </row>
    <row r="397" spans="1:11" ht="12.75" customHeight="1">
      <c r="A397" s="399"/>
      <c r="B397" s="402"/>
      <c r="C397" s="406"/>
      <c r="D397" s="406"/>
      <c r="E397" s="400" t="s">
        <v>574</v>
      </c>
      <c r="F397" s="400" t="s">
        <v>232</v>
      </c>
      <c r="G397" s="414"/>
      <c r="H397" s="414"/>
      <c r="I397" s="414"/>
      <c r="J397" s="400" t="s">
        <v>566</v>
      </c>
      <c r="K397" s="409" t="s">
        <v>51</v>
      </c>
    </row>
    <row r="398" spans="1:11" ht="25.5">
      <c r="A398" s="399"/>
      <c r="B398" s="402"/>
      <c r="C398" s="406"/>
      <c r="D398" s="406"/>
      <c r="E398" s="414"/>
      <c r="F398" s="15" t="s">
        <v>203</v>
      </c>
      <c r="G398" s="15" t="s">
        <v>264</v>
      </c>
      <c r="H398" s="15" t="s">
        <v>565</v>
      </c>
      <c r="I398" s="15" t="s">
        <v>50</v>
      </c>
      <c r="J398" s="414"/>
      <c r="K398" s="415"/>
    </row>
    <row r="399" spans="1:11">
      <c r="A399" s="32" t="s">
        <v>221</v>
      </c>
      <c r="B399" s="25" t="s">
        <v>222</v>
      </c>
      <c r="C399" s="357" t="s">
        <v>223</v>
      </c>
      <c r="D399" s="25" t="s">
        <v>224</v>
      </c>
      <c r="E399" s="25" t="s">
        <v>225</v>
      </c>
      <c r="F399" s="25" t="s">
        <v>226</v>
      </c>
      <c r="G399" s="25" t="s">
        <v>227</v>
      </c>
      <c r="H399" s="25" t="s">
        <v>228</v>
      </c>
      <c r="I399" s="25" t="s">
        <v>229</v>
      </c>
      <c r="J399" s="25" t="s">
        <v>230</v>
      </c>
      <c r="K399" s="33" t="s">
        <v>231</v>
      </c>
    </row>
    <row r="400" spans="1:11" ht="18.75" customHeight="1">
      <c r="A400" s="154">
        <v>5315</v>
      </c>
      <c r="B400" s="140">
        <v>472100</v>
      </c>
      <c r="C400" s="148" t="s">
        <v>59</v>
      </c>
      <c r="D400" s="22"/>
      <c r="E400" s="23">
        <f t="shared" si="98"/>
        <v>0</v>
      </c>
      <c r="F400" s="22"/>
      <c r="G400" s="22"/>
      <c r="H400" s="22"/>
      <c r="I400" s="22"/>
      <c r="J400" s="22"/>
      <c r="K400" s="24"/>
    </row>
    <row r="401" spans="1:11" ht="18.75" customHeight="1">
      <c r="A401" s="154">
        <v>5316</v>
      </c>
      <c r="B401" s="140">
        <v>472200</v>
      </c>
      <c r="C401" s="148" t="s">
        <v>507</v>
      </c>
      <c r="D401" s="22"/>
      <c r="E401" s="23">
        <f t="shared" si="98"/>
        <v>0</v>
      </c>
      <c r="F401" s="22"/>
      <c r="G401" s="22"/>
      <c r="H401" s="22"/>
      <c r="I401" s="22"/>
      <c r="J401" s="22"/>
      <c r="K401" s="24"/>
    </row>
    <row r="402" spans="1:11" ht="18.75" customHeight="1">
      <c r="A402" s="154">
        <v>5317</v>
      </c>
      <c r="B402" s="140">
        <v>472300</v>
      </c>
      <c r="C402" s="148" t="s">
        <v>508</v>
      </c>
      <c r="D402" s="22"/>
      <c r="E402" s="23">
        <f t="shared" si="98"/>
        <v>0</v>
      </c>
      <c r="F402" s="22"/>
      <c r="G402" s="22"/>
      <c r="H402" s="22"/>
      <c r="I402" s="22"/>
      <c r="J402" s="22"/>
      <c r="K402" s="24"/>
    </row>
    <row r="403" spans="1:11" ht="18.75" customHeight="1">
      <c r="A403" s="154">
        <v>5318</v>
      </c>
      <c r="B403" s="140">
        <v>472400</v>
      </c>
      <c r="C403" s="148" t="s">
        <v>509</v>
      </c>
      <c r="D403" s="22"/>
      <c r="E403" s="23">
        <f t="shared" si="98"/>
        <v>0</v>
      </c>
      <c r="F403" s="22"/>
      <c r="G403" s="22"/>
      <c r="H403" s="22"/>
      <c r="I403" s="22"/>
      <c r="J403" s="22"/>
      <c r="K403" s="24"/>
    </row>
    <row r="404" spans="1:11" ht="18.75" customHeight="1">
      <c r="A404" s="154">
        <v>5319</v>
      </c>
      <c r="B404" s="140">
        <v>472500</v>
      </c>
      <c r="C404" s="148" t="s">
        <v>28</v>
      </c>
      <c r="D404" s="22"/>
      <c r="E404" s="23">
        <f t="shared" si="98"/>
        <v>0</v>
      </c>
      <c r="F404" s="22"/>
      <c r="G404" s="22"/>
      <c r="H404" s="22"/>
      <c r="I404" s="22"/>
      <c r="J404" s="22"/>
      <c r="K404" s="24"/>
    </row>
    <row r="405" spans="1:11" ht="18.75" customHeight="1">
      <c r="A405" s="154">
        <v>5320</v>
      </c>
      <c r="B405" s="140">
        <v>472600</v>
      </c>
      <c r="C405" s="148" t="s">
        <v>29</v>
      </c>
      <c r="D405" s="22"/>
      <c r="E405" s="23">
        <f t="shared" si="98"/>
        <v>0</v>
      </c>
      <c r="F405" s="22"/>
      <c r="G405" s="22"/>
      <c r="H405" s="22"/>
      <c r="I405" s="22"/>
      <c r="J405" s="22"/>
      <c r="K405" s="24"/>
    </row>
    <row r="406" spans="1:11" ht="18.75" customHeight="1">
      <c r="A406" s="154">
        <v>5321</v>
      </c>
      <c r="B406" s="140">
        <v>472700</v>
      </c>
      <c r="C406" s="148" t="s">
        <v>510</v>
      </c>
      <c r="D406" s="22"/>
      <c r="E406" s="23">
        <f t="shared" si="98"/>
        <v>0</v>
      </c>
      <c r="F406" s="22"/>
      <c r="G406" s="22"/>
      <c r="H406" s="22"/>
      <c r="I406" s="22"/>
      <c r="J406" s="22"/>
      <c r="K406" s="24"/>
    </row>
    <row r="407" spans="1:11" ht="18.75" customHeight="1">
      <c r="A407" s="154">
        <v>5322</v>
      </c>
      <c r="B407" s="140">
        <v>472800</v>
      </c>
      <c r="C407" s="148" t="s">
        <v>511</v>
      </c>
      <c r="D407" s="22"/>
      <c r="E407" s="23">
        <f t="shared" si="98"/>
        <v>0</v>
      </c>
      <c r="F407" s="22"/>
      <c r="G407" s="22"/>
      <c r="H407" s="22"/>
      <c r="I407" s="22"/>
      <c r="J407" s="22"/>
      <c r="K407" s="24"/>
    </row>
    <row r="408" spans="1:11" ht="18.75" customHeight="1">
      <c r="A408" s="154">
        <v>5323</v>
      </c>
      <c r="B408" s="140">
        <v>472900</v>
      </c>
      <c r="C408" s="148" t="s">
        <v>374</v>
      </c>
      <c r="D408" s="22"/>
      <c r="E408" s="23">
        <f t="shared" si="98"/>
        <v>0</v>
      </c>
      <c r="F408" s="22"/>
      <c r="G408" s="22"/>
      <c r="H408" s="22"/>
      <c r="I408" s="22"/>
      <c r="J408" s="22"/>
      <c r="K408" s="24"/>
    </row>
    <row r="409" spans="1:11" ht="25.5">
      <c r="A409" s="153">
        <v>5324</v>
      </c>
      <c r="B409" s="15">
        <v>480000</v>
      </c>
      <c r="C409" s="147" t="s">
        <v>512</v>
      </c>
      <c r="D409" s="20">
        <f>D410+D413+D417+D419+D422+D428</f>
        <v>300</v>
      </c>
      <c r="E409" s="20">
        <f t="shared" si="98"/>
        <v>22</v>
      </c>
      <c r="F409" s="20">
        <f t="shared" ref="F409:K409" si="105">F410+F413+F417+F419+F422+F428</f>
        <v>0</v>
      </c>
      <c r="G409" s="20">
        <f t="shared" si="105"/>
        <v>0</v>
      </c>
      <c r="H409" s="20">
        <f t="shared" si="105"/>
        <v>0</v>
      </c>
      <c r="I409" s="20">
        <f t="shared" si="105"/>
        <v>20</v>
      </c>
      <c r="J409" s="20">
        <f t="shared" si="105"/>
        <v>0</v>
      </c>
      <c r="K409" s="21">
        <f t="shared" si="105"/>
        <v>2</v>
      </c>
    </row>
    <row r="410" spans="1:11" ht="25.5">
      <c r="A410" s="153">
        <v>5325</v>
      </c>
      <c r="B410" s="15">
        <v>481000</v>
      </c>
      <c r="C410" s="147" t="s">
        <v>513</v>
      </c>
      <c r="D410" s="20">
        <f>D411+D412</f>
        <v>0</v>
      </c>
      <c r="E410" s="20">
        <f t="shared" si="98"/>
        <v>0</v>
      </c>
      <c r="F410" s="20">
        <f t="shared" ref="F410:K410" si="106">F411+F412</f>
        <v>0</v>
      </c>
      <c r="G410" s="20">
        <f t="shared" si="106"/>
        <v>0</v>
      </c>
      <c r="H410" s="20">
        <f t="shared" si="106"/>
        <v>0</v>
      </c>
      <c r="I410" s="20">
        <f t="shared" si="106"/>
        <v>0</v>
      </c>
      <c r="J410" s="20">
        <f t="shared" si="106"/>
        <v>0</v>
      </c>
      <c r="K410" s="21">
        <f t="shared" si="106"/>
        <v>0</v>
      </c>
    </row>
    <row r="411" spans="1:11" ht="25.5">
      <c r="A411" s="154">
        <v>5326</v>
      </c>
      <c r="B411" s="140">
        <v>481100</v>
      </c>
      <c r="C411" s="148" t="s">
        <v>186</v>
      </c>
      <c r="D411" s="22"/>
      <c r="E411" s="23">
        <f t="shared" si="98"/>
        <v>0</v>
      </c>
      <c r="F411" s="22"/>
      <c r="G411" s="22"/>
      <c r="H411" s="22"/>
      <c r="I411" s="22"/>
      <c r="J411" s="22"/>
      <c r="K411" s="24"/>
    </row>
    <row r="412" spans="1:11" ht="18.75" customHeight="1">
      <c r="A412" s="154">
        <v>5327</v>
      </c>
      <c r="B412" s="140">
        <v>481900</v>
      </c>
      <c r="C412" s="148" t="s">
        <v>187</v>
      </c>
      <c r="D412" s="22"/>
      <c r="E412" s="23">
        <f t="shared" si="98"/>
        <v>0</v>
      </c>
      <c r="F412" s="22"/>
      <c r="G412" s="22"/>
      <c r="H412" s="22"/>
      <c r="I412" s="22"/>
      <c r="J412" s="22"/>
      <c r="K412" s="24"/>
    </row>
    <row r="413" spans="1:11" ht="29.25" customHeight="1">
      <c r="A413" s="153">
        <v>5328</v>
      </c>
      <c r="B413" s="15">
        <v>482000</v>
      </c>
      <c r="C413" s="147" t="s">
        <v>994</v>
      </c>
      <c r="D413" s="20">
        <f>SUM(D414:D416)</f>
        <v>300</v>
      </c>
      <c r="E413" s="20">
        <f t="shared" si="98"/>
        <v>22</v>
      </c>
      <c r="F413" s="20">
        <f t="shared" ref="F413:K413" si="107">SUM(F414:F416)</f>
        <v>0</v>
      </c>
      <c r="G413" s="20">
        <f t="shared" si="107"/>
        <v>0</v>
      </c>
      <c r="H413" s="20">
        <f t="shared" si="107"/>
        <v>0</v>
      </c>
      <c r="I413" s="20">
        <f t="shared" si="107"/>
        <v>20</v>
      </c>
      <c r="J413" s="20">
        <f t="shared" si="107"/>
        <v>0</v>
      </c>
      <c r="K413" s="21">
        <f t="shared" si="107"/>
        <v>2</v>
      </c>
    </row>
    <row r="414" spans="1:11" ht="18.75" customHeight="1">
      <c r="A414" s="154">
        <v>5329</v>
      </c>
      <c r="B414" s="140">
        <v>482100</v>
      </c>
      <c r="C414" s="148" t="s">
        <v>94</v>
      </c>
      <c r="D414" s="22">
        <v>300</v>
      </c>
      <c r="E414" s="23">
        <f t="shared" si="98"/>
        <v>22</v>
      </c>
      <c r="F414" s="22"/>
      <c r="G414" s="22"/>
      <c r="H414" s="22"/>
      <c r="I414" s="22">
        <v>20</v>
      </c>
      <c r="J414" s="22"/>
      <c r="K414" s="24">
        <v>2</v>
      </c>
    </row>
    <row r="415" spans="1:11" ht="18.75" customHeight="1">
      <c r="A415" s="154">
        <v>5330</v>
      </c>
      <c r="B415" s="140">
        <v>482200</v>
      </c>
      <c r="C415" s="148" t="s">
        <v>49</v>
      </c>
      <c r="D415" s="22"/>
      <c r="E415" s="23">
        <f t="shared" si="98"/>
        <v>0</v>
      </c>
      <c r="F415" s="22"/>
      <c r="G415" s="22"/>
      <c r="H415" s="22"/>
      <c r="I415" s="22"/>
      <c r="J415" s="22"/>
      <c r="K415" s="24"/>
    </row>
    <row r="416" spans="1:11" ht="18.75" customHeight="1">
      <c r="A416" s="154">
        <v>5331</v>
      </c>
      <c r="B416" s="140">
        <v>482300</v>
      </c>
      <c r="C416" s="148" t="s">
        <v>995</v>
      </c>
      <c r="D416" s="22"/>
      <c r="E416" s="23">
        <f t="shared" si="98"/>
        <v>0</v>
      </c>
      <c r="F416" s="22"/>
      <c r="G416" s="22"/>
      <c r="H416" s="22"/>
      <c r="I416" s="22"/>
      <c r="J416" s="22"/>
      <c r="K416" s="24"/>
    </row>
    <row r="417" spans="1:11" ht="25.5">
      <c r="A417" s="153">
        <v>5332</v>
      </c>
      <c r="B417" s="15">
        <v>483000</v>
      </c>
      <c r="C417" s="147" t="s">
        <v>514</v>
      </c>
      <c r="D417" s="20">
        <f>D418</f>
        <v>0</v>
      </c>
      <c r="E417" s="20">
        <f t="shared" si="98"/>
        <v>0</v>
      </c>
      <c r="F417" s="20">
        <f t="shared" ref="F417:K417" si="108">F418</f>
        <v>0</v>
      </c>
      <c r="G417" s="20">
        <f t="shared" si="108"/>
        <v>0</v>
      </c>
      <c r="H417" s="20">
        <f t="shared" si="108"/>
        <v>0</v>
      </c>
      <c r="I417" s="20">
        <f t="shared" si="108"/>
        <v>0</v>
      </c>
      <c r="J417" s="20">
        <f t="shared" si="108"/>
        <v>0</v>
      </c>
      <c r="K417" s="21">
        <f t="shared" si="108"/>
        <v>0</v>
      </c>
    </row>
    <row r="418" spans="1:11" ht="18.75" customHeight="1">
      <c r="A418" s="154">
        <v>5333</v>
      </c>
      <c r="B418" s="140">
        <v>483100</v>
      </c>
      <c r="C418" s="148" t="s">
        <v>0</v>
      </c>
      <c r="D418" s="22"/>
      <c r="E418" s="23">
        <f t="shared" si="98"/>
        <v>0</v>
      </c>
      <c r="F418" s="22"/>
      <c r="G418" s="22"/>
      <c r="H418" s="22"/>
      <c r="I418" s="22"/>
      <c r="J418" s="22"/>
      <c r="K418" s="24"/>
    </row>
    <row r="419" spans="1:11" ht="38.25">
      <c r="A419" s="153">
        <v>5334</v>
      </c>
      <c r="B419" s="15">
        <v>484000</v>
      </c>
      <c r="C419" s="147" t="s">
        <v>515</v>
      </c>
      <c r="D419" s="20">
        <f>D420+D421</f>
        <v>0</v>
      </c>
      <c r="E419" s="20">
        <f t="shared" si="98"/>
        <v>0</v>
      </c>
      <c r="F419" s="20">
        <f t="shared" ref="F419:K419" si="109">F420+F421</f>
        <v>0</v>
      </c>
      <c r="G419" s="20">
        <f t="shared" si="109"/>
        <v>0</v>
      </c>
      <c r="H419" s="20">
        <f t="shared" si="109"/>
        <v>0</v>
      </c>
      <c r="I419" s="20">
        <f t="shared" si="109"/>
        <v>0</v>
      </c>
      <c r="J419" s="20">
        <f t="shared" si="109"/>
        <v>0</v>
      </c>
      <c r="K419" s="21">
        <f t="shared" si="109"/>
        <v>0</v>
      </c>
    </row>
    <row r="420" spans="1:11" ht="25.5">
      <c r="A420" s="154">
        <v>5335</v>
      </c>
      <c r="B420" s="140">
        <v>484100</v>
      </c>
      <c r="C420" s="148" t="s">
        <v>328</v>
      </c>
      <c r="D420" s="22"/>
      <c r="E420" s="23">
        <f t="shared" si="98"/>
        <v>0</v>
      </c>
      <c r="F420" s="22"/>
      <c r="G420" s="22"/>
      <c r="H420" s="22"/>
      <c r="I420" s="22"/>
      <c r="J420" s="22"/>
      <c r="K420" s="24"/>
    </row>
    <row r="421" spans="1:11" ht="18.75" customHeight="1">
      <c r="A421" s="154">
        <v>5336</v>
      </c>
      <c r="B421" s="140">
        <v>484200</v>
      </c>
      <c r="C421" s="148" t="s">
        <v>260</v>
      </c>
      <c r="D421" s="22"/>
      <c r="E421" s="23">
        <f t="shared" si="98"/>
        <v>0</v>
      </c>
      <c r="F421" s="22"/>
      <c r="G421" s="22"/>
      <c r="H421" s="22"/>
      <c r="I421" s="22"/>
      <c r="J421" s="22"/>
      <c r="K421" s="24"/>
    </row>
    <row r="422" spans="1:11" ht="25.5">
      <c r="A422" s="153">
        <v>5337</v>
      </c>
      <c r="B422" s="15">
        <v>485000</v>
      </c>
      <c r="C422" s="147" t="s">
        <v>516</v>
      </c>
      <c r="D422" s="20">
        <f>D423</f>
        <v>0</v>
      </c>
      <c r="E422" s="20">
        <f t="shared" si="98"/>
        <v>0</v>
      </c>
      <c r="F422" s="20">
        <f t="shared" ref="F422:K422" si="110">F423</f>
        <v>0</v>
      </c>
      <c r="G422" s="20">
        <f t="shared" si="110"/>
        <v>0</v>
      </c>
      <c r="H422" s="20">
        <f t="shared" si="110"/>
        <v>0</v>
      </c>
      <c r="I422" s="20">
        <f t="shared" si="110"/>
        <v>0</v>
      </c>
      <c r="J422" s="20">
        <f t="shared" si="110"/>
        <v>0</v>
      </c>
      <c r="K422" s="21">
        <f t="shared" si="110"/>
        <v>0</v>
      </c>
    </row>
    <row r="423" spans="1:11" ht="25.5">
      <c r="A423" s="154">
        <v>5338</v>
      </c>
      <c r="B423" s="140">
        <v>485100</v>
      </c>
      <c r="C423" s="148" t="s">
        <v>1747</v>
      </c>
      <c r="D423" s="22"/>
      <c r="E423" s="23">
        <f t="shared" si="98"/>
        <v>0</v>
      </c>
      <c r="F423" s="22"/>
      <c r="G423" s="22"/>
      <c r="H423" s="22"/>
      <c r="I423" s="22"/>
      <c r="J423" s="22"/>
      <c r="K423" s="24"/>
    </row>
    <row r="424" spans="1:11" ht="12.75" customHeight="1">
      <c r="A424" s="399" t="s">
        <v>311</v>
      </c>
      <c r="B424" s="402" t="s">
        <v>312</v>
      </c>
      <c r="C424" s="406" t="s">
        <v>313</v>
      </c>
      <c r="D424" s="406" t="s">
        <v>569</v>
      </c>
      <c r="E424" s="400" t="s">
        <v>202</v>
      </c>
      <c r="F424" s="414"/>
      <c r="G424" s="414"/>
      <c r="H424" s="414"/>
      <c r="I424" s="414"/>
      <c r="J424" s="414"/>
      <c r="K424" s="415"/>
    </row>
    <row r="425" spans="1:11" ht="12.75" customHeight="1">
      <c r="A425" s="399"/>
      <c r="B425" s="402"/>
      <c r="C425" s="406"/>
      <c r="D425" s="406"/>
      <c r="E425" s="400" t="s">
        <v>574</v>
      </c>
      <c r="F425" s="400" t="s">
        <v>232</v>
      </c>
      <c r="G425" s="414"/>
      <c r="H425" s="414"/>
      <c r="I425" s="414"/>
      <c r="J425" s="400" t="s">
        <v>566</v>
      </c>
      <c r="K425" s="409" t="s">
        <v>51</v>
      </c>
    </row>
    <row r="426" spans="1:11" ht="25.5">
      <c r="A426" s="399"/>
      <c r="B426" s="402"/>
      <c r="C426" s="406"/>
      <c r="D426" s="406"/>
      <c r="E426" s="414"/>
      <c r="F426" s="15" t="s">
        <v>203</v>
      </c>
      <c r="G426" s="15" t="s">
        <v>264</v>
      </c>
      <c r="H426" s="15" t="s">
        <v>565</v>
      </c>
      <c r="I426" s="15" t="s">
        <v>50</v>
      </c>
      <c r="J426" s="414"/>
      <c r="K426" s="415"/>
    </row>
    <row r="427" spans="1:11">
      <c r="A427" s="32" t="s">
        <v>221</v>
      </c>
      <c r="B427" s="25" t="s">
        <v>222</v>
      </c>
      <c r="C427" s="357" t="s">
        <v>223</v>
      </c>
      <c r="D427" s="25" t="s">
        <v>224</v>
      </c>
      <c r="E427" s="25" t="s">
        <v>225</v>
      </c>
      <c r="F427" s="25" t="s">
        <v>226</v>
      </c>
      <c r="G427" s="25" t="s">
        <v>227</v>
      </c>
      <c r="H427" s="25" t="s">
        <v>228</v>
      </c>
      <c r="I427" s="25" t="s">
        <v>229</v>
      </c>
      <c r="J427" s="25" t="s">
        <v>230</v>
      </c>
      <c r="K427" s="33" t="s">
        <v>231</v>
      </c>
    </row>
    <row r="428" spans="1:11" ht="38.25">
      <c r="A428" s="153">
        <v>5339</v>
      </c>
      <c r="B428" s="15">
        <v>489000</v>
      </c>
      <c r="C428" s="147" t="s">
        <v>518</v>
      </c>
      <c r="D428" s="20">
        <f>D429</f>
        <v>0</v>
      </c>
      <c r="E428" s="20">
        <f t="shared" si="98"/>
        <v>0</v>
      </c>
      <c r="F428" s="20">
        <f t="shared" ref="F428:K428" si="111">F429</f>
        <v>0</v>
      </c>
      <c r="G428" s="20">
        <f t="shared" si="111"/>
        <v>0</v>
      </c>
      <c r="H428" s="20">
        <f t="shared" si="111"/>
        <v>0</v>
      </c>
      <c r="I428" s="20">
        <f t="shared" si="111"/>
        <v>0</v>
      </c>
      <c r="J428" s="20">
        <f t="shared" si="111"/>
        <v>0</v>
      </c>
      <c r="K428" s="21">
        <f t="shared" si="111"/>
        <v>0</v>
      </c>
    </row>
    <row r="429" spans="1:11" ht="25.5">
      <c r="A429" s="154">
        <v>5340</v>
      </c>
      <c r="B429" s="140">
        <v>489100</v>
      </c>
      <c r="C429" s="148" t="s">
        <v>329</v>
      </c>
      <c r="D429" s="22"/>
      <c r="E429" s="23">
        <f t="shared" si="98"/>
        <v>0</v>
      </c>
      <c r="F429" s="22"/>
      <c r="G429" s="22"/>
      <c r="H429" s="22"/>
      <c r="I429" s="22"/>
      <c r="J429" s="22"/>
      <c r="K429" s="24"/>
    </row>
    <row r="430" spans="1:11" ht="25.5">
      <c r="A430" s="153">
        <v>5341</v>
      </c>
      <c r="B430" s="15">
        <v>500000</v>
      </c>
      <c r="C430" s="147" t="s">
        <v>519</v>
      </c>
      <c r="D430" s="20">
        <f>D431+D453+D466+D469+D477</f>
        <v>3100</v>
      </c>
      <c r="E430" s="20">
        <f t="shared" si="98"/>
        <v>193</v>
      </c>
      <c r="F430" s="20">
        <f t="shared" ref="F430:K430" si="112">F431+F453+F466+F469+F477</f>
        <v>0</v>
      </c>
      <c r="G430" s="20">
        <f t="shared" si="112"/>
        <v>0</v>
      </c>
      <c r="H430" s="20">
        <f t="shared" si="112"/>
        <v>0</v>
      </c>
      <c r="I430" s="20">
        <f t="shared" si="112"/>
        <v>0</v>
      </c>
      <c r="J430" s="20">
        <f t="shared" si="112"/>
        <v>0</v>
      </c>
      <c r="K430" s="21">
        <f t="shared" si="112"/>
        <v>193</v>
      </c>
    </row>
    <row r="431" spans="1:11" ht="25.5">
      <c r="A431" s="153">
        <v>5342</v>
      </c>
      <c r="B431" s="15">
        <v>510000</v>
      </c>
      <c r="C431" s="147" t="s">
        <v>520</v>
      </c>
      <c r="D431" s="20">
        <f>D432+D437+D447+D449+D451</f>
        <v>3100</v>
      </c>
      <c r="E431" s="20">
        <f t="shared" si="98"/>
        <v>193</v>
      </c>
      <c r="F431" s="20">
        <f t="shared" ref="F431:K431" si="113">F432+F437+F447+F449+F451</f>
        <v>0</v>
      </c>
      <c r="G431" s="20">
        <f t="shared" si="113"/>
        <v>0</v>
      </c>
      <c r="H431" s="20">
        <f t="shared" si="113"/>
        <v>0</v>
      </c>
      <c r="I431" s="20">
        <f t="shared" si="113"/>
        <v>0</v>
      </c>
      <c r="J431" s="20">
        <f t="shared" si="113"/>
        <v>0</v>
      </c>
      <c r="K431" s="21">
        <f t="shared" si="113"/>
        <v>193</v>
      </c>
    </row>
    <row r="432" spans="1:11" ht="27" customHeight="1">
      <c r="A432" s="153">
        <v>5343</v>
      </c>
      <c r="B432" s="15">
        <v>511000</v>
      </c>
      <c r="C432" s="147" t="s">
        <v>521</v>
      </c>
      <c r="D432" s="20">
        <f>SUM(D433:D436)</f>
        <v>0</v>
      </c>
      <c r="E432" s="20">
        <f t="shared" si="98"/>
        <v>0</v>
      </c>
      <c r="F432" s="20">
        <f t="shared" ref="F432:K432" si="114">SUM(F433:F436)</f>
        <v>0</v>
      </c>
      <c r="G432" s="20">
        <f t="shared" si="114"/>
        <v>0</v>
      </c>
      <c r="H432" s="20">
        <f t="shared" si="114"/>
        <v>0</v>
      </c>
      <c r="I432" s="20">
        <f t="shared" si="114"/>
        <v>0</v>
      </c>
      <c r="J432" s="20">
        <f t="shared" si="114"/>
        <v>0</v>
      </c>
      <c r="K432" s="21">
        <f t="shared" si="114"/>
        <v>0</v>
      </c>
    </row>
    <row r="433" spans="1:11" ht="18.75" customHeight="1">
      <c r="A433" s="154">
        <v>5344</v>
      </c>
      <c r="B433" s="140">
        <v>511100</v>
      </c>
      <c r="C433" s="148" t="s">
        <v>318</v>
      </c>
      <c r="D433" s="22"/>
      <c r="E433" s="23">
        <f t="shared" si="98"/>
        <v>0</v>
      </c>
      <c r="F433" s="22"/>
      <c r="G433" s="22"/>
      <c r="H433" s="22"/>
      <c r="I433" s="22"/>
      <c r="J433" s="22"/>
      <c r="K433" s="24"/>
    </row>
    <row r="434" spans="1:11" ht="18.75" customHeight="1">
      <c r="A434" s="154">
        <v>5345</v>
      </c>
      <c r="B434" s="140">
        <v>511200</v>
      </c>
      <c r="C434" s="148" t="s">
        <v>319</v>
      </c>
      <c r="D434" s="22"/>
      <c r="E434" s="23">
        <f t="shared" si="98"/>
        <v>0</v>
      </c>
      <c r="F434" s="22"/>
      <c r="G434" s="22"/>
      <c r="H434" s="22"/>
      <c r="I434" s="22"/>
      <c r="J434" s="22"/>
      <c r="K434" s="24"/>
    </row>
    <row r="435" spans="1:11" ht="18.75" customHeight="1">
      <c r="A435" s="154">
        <v>5346</v>
      </c>
      <c r="B435" s="140">
        <v>511300</v>
      </c>
      <c r="C435" s="148" t="s">
        <v>320</v>
      </c>
      <c r="D435" s="22"/>
      <c r="E435" s="23">
        <f t="shared" si="98"/>
        <v>0</v>
      </c>
      <c r="F435" s="22"/>
      <c r="G435" s="22"/>
      <c r="H435" s="22"/>
      <c r="I435" s="22"/>
      <c r="J435" s="22"/>
      <c r="K435" s="24"/>
    </row>
    <row r="436" spans="1:11" ht="18.75" customHeight="1">
      <c r="A436" s="154">
        <v>5347</v>
      </c>
      <c r="B436" s="140">
        <v>511400</v>
      </c>
      <c r="C436" s="148" t="s">
        <v>321</v>
      </c>
      <c r="D436" s="22"/>
      <c r="E436" s="23">
        <f t="shared" si="98"/>
        <v>0</v>
      </c>
      <c r="F436" s="22"/>
      <c r="G436" s="22"/>
      <c r="H436" s="22"/>
      <c r="I436" s="22"/>
      <c r="J436" s="22"/>
      <c r="K436" s="24"/>
    </row>
    <row r="437" spans="1:11" ht="18.75" customHeight="1">
      <c r="A437" s="153">
        <v>5348</v>
      </c>
      <c r="B437" s="15">
        <v>512000</v>
      </c>
      <c r="C437" s="147" t="s">
        <v>522</v>
      </c>
      <c r="D437" s="20">
        <f>SUM(D438:D446)</f>
        <v>3100</v>
      </c>
      <c r="E437" s="20">
        <f t="shared" si="98"/>
        <v>193</v>
      </c>
      <c r="F437" s="20">
        <f t="shared" ref="F437:K437" si="115">SUM(F438:F446)</f>
        <v>0</v>
      </c>
      <c r="G437" s="20">
        <f t="shared" si="115"/>
        <v>0</v>
      </c>
      <c r="H437" s="20">
        <f t="shared" si="115"/>
        <v>0</v>
      </c>
      <c r="I437" s="20">
        <f t="shared" si="115"/>
        <v>0</v>
      </c>
      <c r="J437" s="20">
        <f t="shared" si="115"/>
        <v>0</v>
      </c>
      <c r="K437" s="21">
        <f t="shared" si="115"/>
        <v>193</v>
      </c>
    </row>
    <row r="438" spans="1:11" ht="17.25" customHeight="1">
      <c r="A438" s="154">
        <v>5349</v>
      </c>
      <c r="B438" s="140">
        <v>512100</v>
      </c>
      <c r="C438" s="148" t="s">
        <v>322</v>
      </c>
      <c r="D438" s="22">
        <v>1100</v>
      </c>
      <c r="E438" s="23">
        <f t="shared" si="98"/>
        <v>0</v>
      </c>
      <c r="F438" s="22"/>
      <c r="G438" s="22"/>
      <c r="H438" s="22"/>
      <c r="I438" s="22"/>
      <c r="J438" s="22"/>
      <c r="K438" s="24"/>
    </row>
    <row r="439" spans="1:11" ht="17.25" customHeight="1">
      <c r="A439" s="154">
        <v>5350</v>
      </c>
      <c r="B439" s="140">
        <v>512200</v>
      </c>
      <c r="C439" s="148" t="s">
        <v>91</v>
      </c>
      <c r="D439" s="22">
        <v>1000</v>
      </c>
      <c r="E439" s="23">
        <f t="shared" si="98"/>
        <v>193</v>
      </c>
      <c r="F439" s="22"/>
      <c r="G439" s="22"/>
      <c r="H439" s="22"/>
      <c r="I439" s="22"/>
      <c r="J439" s="22"/>
      <c r="K439" s="24">
        <v>193</v>
      </c>
    </row>
    <row r="440" spans="1:11" ht="17.25" customHeight="1">
      <c r="A440" s="154">
        <v>5351</v>
      </c>
      <c r="B440" s="140">
        <v>512300</v>
      </c>
      <c r="C440" s="148" t="s">
        <v>92</v>
      </c>
      <c r="D440" s="22"/>
      <c r="E440" s="23">
        <f t="shared" si="98"/>
        <v>0</v>
      </c>
      <c r="F440" s="22"/>
      <c r="G440" s="22"/>
      <c r="H440" s="22"/>
      <c r="I440" s="22"/>
      <c r="J440" s="22"/>
      <c r="K440" s="24"/>
    </row>
    <row r="441" spans="1:11" ht="17.25" customHeight="1">
      <c r="A441" s="154">
        <v>5352</v>
      </c>
      <c r="B441" s="140">
        <v>512400</v>
      </c>
      <c r="C441" s="148" t="s">
        <v>169</v>
      </c>
      <c r="D441" s="22"/>
      <c r="E441" s="23">
        <f t="shared" si="98"/>
        <v>0</v>
      </c>
      <c r="F441" s="22"/>
      <c r="G441" s="22"/>
      <c r="H441" s="22"/>
      <c r="I441" s="22"/>
      <c r="J441" s="22"/>
      <c r="K441" s="24"/>
    </row>
    <row r="442" spans="1:11" ht="17.25" customHeight="1">
      <c r="A442" s="154">
        <v>5353</v>
      </c>
      <c r="B442" s="140">
        <v>512500</v>
      </c>
      <c r="C442" s="148" t="s">
        <v>93</v>
      </c>
      <c r="D442" s="22">
        <v>1000</v>
      </c>
      <c r="E442" s="23">
        <f t="shared" si="98"/>
        <v>0</v>
      </c>
      <c r="F442" s="22"/>
      <c r="G442" s="22"/>
      <c r="H442" s="22"/>
      <c r="I442" s="22"/>
      <c r="J442" s="22"/>
      <c r="K442" s="24"/>
    </row>
    <row r="443" spans="1:11" ht="17.25" customHeight="1">
      <c r="A443" s="154">
        <v>5354</v>
      </c>
      <c r="B443" s="140">
        <v>512600</v>
      </c>
      <c r="C443" s="148" t="s">
        <v>1748</v>
      </c>
      <c r="D443" s="22"/>
      <c r="E443" s="23">
        <f t="shared" si="98"/>
        <v>0</v>
      </c>
      <c r="F443" s="22"/>
      <c r="G443" s="22"/>
      <c r="H443" s="22"/>
      <c r="I443" s="22"/>
      <c r="J443" s="22"/>
      <c r="K443" s="24"/>
    </row>
    <row r="444" spans="1:11" ht="17.25" customHeight="1">
      <c r="A444" s="154">
        <v>5355</v>
      </c>
      <c r="B444" s="140">
        <v>512700</v>
      </c>
      <c r="C444" s="148" t="s">
        <v>67</v>
      </c>
      <c r="D444" s="22"/>
      <c r="E444" s="23">
        <f t="shared" si="98"/>
        <v>0</v>
      </c>
      <c r="F444" s="22"/>
      <c r="G444" s="22"/>
      <c r="H444" s="22"/>
      <c r="I444" s="22"/>
      <c r="J444" s="22"/>
      <c r="K444" s="24"/>
    </row>
    <row r="445" spans="1:11" ht="17.25" customHeight="1">
      <c r="A445" s="154">
        <v>5356</v>
      </c>
      <c r="B445" s="140">
        <v>512800</v>
      </c>
      <c r="C445" s="148" t="s">
        <v>68</v>
      </c>
      <c r="D445" s="22"/>
      <c r="E445" s="23">
        <f t="shared" si="98"/>
        <v>0</v>
      </c>
      <c r="F445" s="22"/>
      <c r="G445" s="22"/>
      <c r="H445" s="22"/>
      <c r="I445" s="22"/>
      <c r="J445" s="22"/>
      <c r="K445" s="24"/>
    </row>
    <row r="446" spans="1:11" ht="25.5">
      <c r="A446" s="154">
        <v>5357</v>
      </c>
      <c r="B446" s="140">
        <v>512900</v>
      </c>
      <c r="C446" s="148" t="s">
        <v>323</v>
      </c>
      <c r="D446" s="22"/>
      <c r="E446" s="23">
        <f t="shared" si="98"/>
        <v>0</v>
      </c>
      <c r="F446" s="22"/>
      <c r="G446" s="22"/>
      <c r="H446" s="22"/>
      <c r="I446" s="22"/>
      <c r="J446" s="22"/>
      <c r="K446" s="24"/>
    </row>
    <row r="447" spans="1:11" ht="17.25" customHeight="1">
      <c r="A447" s="153">
        <v>5358</v>
      </c>
      <c r="B447" s="15">
        <v>513000</v>
      </c>
      <c r="C447" s="147" t="s">
        <v>523</v>
      </c>
      <c r="D447" s="20">
        <f>D448</f>
        <v>0</v>
      </c>
      <c r="E447" s="20">
        <f t="shared" si="98"/>
        <v>0</v>
      </c>
      <c r="F447" s="20">
        <f t="shared" ref="F447:K447" si="116">F448</f>
        <v>0</v>
      </c>
      <c r="G447" s="20">
        <f t="shared" si="116"/>
        <v>0</v>
      </c>
      <c r="H447" s="20">
        <f t="shared" si="116"/>
        <v>0</v>
      </c>
      <c r="I447" s="20">
        <f t="shared" si="116"/>
        <v>0</v>
      </c>
      <c r="J447" s="20">
        <f t="shared" si="116"/>
        <v>0</v>
      </c>
      <c r="K447" s="21">
        <f t="shared" si="116"/>
        <v>0</v>
      </c>
    </row>
    <row r="448" spans="1:11" ht="17.25" customHeight="1">
      <c r="A448" s="154">
        <v>5359</v>
      </c>
      <c r="B448" s="140">
        <v>513100</v>
      </c>
      <c r="C448" s="148" t="s">
        <v>330</v>
      </c>
      <c r="D448" s="22"/>
      <c r="E448" s="23">
        <f t="shared" si="98"/>
        <v>0</v>
      </c>
      <c r="F448" s="22"/>
      <c r="G448" s="22"/>
      <c r="H448" s="22"/>
      <c r="I448" s="22"/>
      <c r="J448" s="22"/>
      <c r="K448" s="24"/>
    </row>
    <row r="449" spans="1:11" ht="17.25" customHeight="1">
      <c r="A449" s="153">
        <v>5360</v>
      </c>
      <c r="B449" s="15">
        <v>514000</v>
      </c>
      <c r="C449" s="147" t="s">
        <v>524</v>
      </c>
      <c r="D449" s="20">
        <f>D450</f>
        <v>0</v>
      </c>
      <c r="E449" s="20">
        <f t="shared" si="98"/>
        <v>0</v>
      </c>
      <c r="F449" s="20">
        <f t="shared" ref="F449:K449" si="117">F450</f>
        <v>0</v>
      </c>
      <c r="G449" s="20">
        <f t="shared" si="117"/>
        <v>0</v>
      </c>
      <c r="H449" s="20">
        <f t="shared" si="117"/>
        <v>0</v>
      </c>
      <c r="I449" s="20">
        <f t="shared" si="117"/>
        <v>0</v>
      </c>
      <c r="J449" s="20">
        <f t="shared" si="117"/>
        <v>0</v>
      </c>
      <c r="K449" s="21">
        <f t="shared" si="117"/>
        <v>0</v>
      </c>
    </row>
    <row r="450" spans="1:11" ht="17.25" customHeight="1">
      <c r="A450" s="154">
        <v>5361</v>
      </c>
      <c r="B450" s="140">
        <v>514100</v>
      </c>
      <c r="C450" s="148" t="s">
        <v>324</v>
      </c>
      <c r="D450" s="22"/>
      <c r="E450" s="23">
        <f t="shared" si="98"/>
        <v>0</v>
      </c>
      <c r="F450" s="22"/>
      <c r="G450" s="22"/>
      <c r="H450" s="22"/>
      <c r="I450" s="22"/>
      <c r="J450" s="22"/>
      <c r="K450" s="24"/>
    </row>
    <row r="451" spans="1:11" ht="17.25" customHeight="1">
      <c r="A451" s="153">
        <v>5362</v>
      </c>
      <c r="B451" s="15">
        <v>515000</v>
      </c>
      <c r="C451" s="147" t="s">
        <v>525</v>
      </c>
      <c r="D451" s="20">
        <f>D452</f>
        <v>0</v>
      </c>
      <c r="E451" s="20">
        <f t="shared" si="98"/>
        <v>0</v>
      </c>
      <c r="F451" s="20">
        <f t="shared" ref="F451:K451" si="118">F452</f>
        <v>0</v>
      </c>
      <c r="G451" s="20">
        <f t="shared" si="118"/>
        <v>0</v>
      </c>
      <c r="H451" s="20">
        <f t="shared" si="118"/>
        <v>0</v>
      </c>
      <c r="I451" s="20">
        <f t="shared" si="118"/>
        <v>0</v>
      </c>
      <c r="J451" s="20">
        <f t="shared" si="118"/>
        <v>0</v>
      </c>
      <c r="K451" s="21">
        <f t="shared" si="118"/>
        <v>0</v>
      </c>
    </row>
    <row r="452" spans="1:11" ht="17.25" customHeight="1">
      <c r="A452" s="154">
        <v>5363</v>
      </c>
      <c r="B452" s="140">
        <v>515100</v>
      </c>
      <c r="C452" s="148" t="s">
        <v>267</v>
      </c>
      <c r="D452" s="22"/>
      <c r="E452" s="23">
        <f t="shared" si="98"/>
        <v>0</v>
      </c>
      <c r="F452" s="22"/>
      <c r="G452" s="22"/>
      <c r="H452" s="22"/>
      <c r="I452" s="22"/>
      <c r="J452" s="22"/>
      <c r="K452" s="24"/>
    </row>
    <row r="453" spans="1:11" ht="17.25" customHeight="1">
      <c r="A453" s="153">
        <v>5364</v>
      </c>
      <c r="B453" s="15">
        <v>520000</v>
      </c>
      <c r="C453" s="147" t="s">
        <v>526</v>
      </c>
      <c r="D453" s="20">
        <f>D454+D456+D464</f>
        <v>0</v>
      </c>
      <c r="E453" s="20">
        <f t="shared" ref="E453:E530" si="119">SUM(F453:K453)</f>
        <v>0</v>
      </c>
      <c r="F453" s="20">
        <f t="shared" ref="F453:K453" si="120">F454+F456+F464</f>
        <v>0</v>
      </c>
      <c r="G453" s="20">
        <f t="shared" si="120"/>
        <v>0</v>
      </c>
      <c r="H453" s="20">
        <f t="shared" si="120"/>
        <v>0</v>
      </c>
      <c r="I453" s="20">
        <f t="shared" si="120"/>
        <v>0</v>
      </c>
      <c r="J453" s="20">
        <f t="shared" si="120"/>
        <v>0</v>
      </c>
      <c r="K453" s="21">
        <f t="shared" si="120"/>
        <v>0</v>
      </c>
    </row>
    <row r="454" spans="1:11" ht="17.25" customHeight="1">
      <c r="A454" s="153">
        <v>5365</v>
      </c>
      <c r="B454" s="15">
        <v>521000</v>
      </c>
      <c r="C454" s="147" t="s">
        <v>527</v>
      </c>
      <c r="D454" s="20">
        <f>D455</f>
        <v>0</v>
      </c>
      <c r="E454" s="20">
        <f t="shared" si="119"/>
        <v>0</v>
      </c>
      <c r="F454" s="20">
        <f t="shared" ref="F454:K454" si="121">F455</f>
        <v>0</v>
      </c>
      <c r="G454" s="20">
        <f t="shared" si="121"/>
        <v>0</v>
      </c>
      <c r="H454" s="20">
        <f t="shared" si="121"/>
        <v>0</v>
      </c>
      <c r="I454" s="20">
        <f t="shared" si="121"/>
        <v>0</v>
      </c>
      <c r="J454" s="20">
        <f t="shared" si="121"/>
        <v>0</v>
      </c>
      <c r="K454" s="21">
        <f t="shared" si="121"/>
        <v>0</v>
      </c>
    </row>
    <row r="455" spans="1:11" ht="17.25" customHeight="1">
      <c r="A455" s="154">
        <v>5366</v>
      </c>
      <c r="B455" s="140">
        <v>521100</v>
      </c>
      <c r="C455" s="148" t="s">
        <v>158</v>
      </c>
      <c r="D455" s="22"/>
      <c r="E455" s="23">
        <f t="shared" si="119"/>
        <v>0</v>
      </c>
      <c r="F455" s="22"/>
      <c r="G455" s="22"/>
      <c r="H455" s="22"/>
      <c r="I455" s="22"/>
      <c r="J455" s="22"/>
      <c r="K455" s="24"/>
    </row>
    <row r="456" spans="1:11" ht="17.25" customHeight="1">
      <c r="A456" s="153">
        <v>5367</v>
      </c>
      <c r="B456" s="15">
        <v>522000</v>
      </c>
      <c r="C456" s="147" t="s">
        <v>528</v>
      </c>
      <c r="D456" s="20">
        <f>SUM(D457:D463)</f>
        <v>0</v>
      </c>
      <c r="E456" s="20">
        <f t="shared" si="119"/>
        <v>0</v>
      </c>
      <c r="F456" s="20">
        <f t="shared" ref="F456:K456" si="122">SUM(F457:F463)</f>
        <v>0</v>
      </c>
      <c r="G456" s="20">
        <f t="shared" si="122"/>
        <v>0</v>
      </c>
      <c r="H456" s="20">
        <f t="shared" si="122"/>
        <v>0</v>
      </c>
      <c r="I456" s="20">
        <f t="shared" si="122"/>
        <v>0</v>
      </c>
      <c r="J456" s="20">
        <f t="shared" si="122"/>
        <v>0</v>
      </c>
      <c r="K456" s="21">
        <f t="shared" si="122"/>
        <v>0</v>
      </c>
    </row>
    <row r="457" spans="1:11" ht="17.25" customHeight="1">
      <c r="A457" s="154">
        <v>5368</v>
      </c>
      <c r="B457" s="140">
        <v>522100</v>
      </c>
      <c r="C457" s="148" t="s">
        <v>314</v>
      </c>
      <c r="D457" s="22"/>
      <c r="E457" s="23">
        <f t="shared" si="119"/>
        <v>0</v>
      </c>
      <c r="F457" s="22"/>
      <c r="G457" s="22"/>
      <c r="H457" s="22"/>
      <c r="I457" s="22"/>
      <c r="J457" s="22"/>
      <c r="K457" s="24"/>
    </row>
    <row r="458" spans="1:11" ht="12.75" customHeight="1">
      <c r="A458" s="399" t="s">
        <v>311</v>
      </c>
      <c r="B458" s="402" t="s">
        <v>312</v>
      </c>
      <c r="C458" s="406" t="s">
        <v>313</v>
      </c>
      <c r="D458" s="406" t="s">
        <v>569</v>
      </c>
      <c r="E458" s="400" t="s">
        <v>202</v>
      </c>
      <c r="F458" s="414"/>
      <c r="G458" s="414"/>
      <c r="H458" s="414"/>
      <c r="I458" s="414"/>
      <c r="J458" s="414"/>
      <c r="K458" s="415"/>
    </row>
    <row r="459" spans="1:11" ht="12.75" customHeight="1">
      <c r="A459" s="399"/>
      <c r="B459" s="402"/>
      <c r="C459" s="406"/>
      <c r="D459" s="406"/>
      <c r="E459" s="400" t="s">
        <v>574</v>
      </c>
      <c r="F459" s="400" t="s">
        <v>232</v>
      </c>
      <c r="G459" s="414"/>
      <c r="H459" s="414"/>
      <c r="I459" s="414"/>
      <c r="J459" s="400" t="s">
        <v>566</v>
      </c>
      <c r="K459" s="409" t="s">
        <v>51</v>
      </c>
    </row>
    <row r="460" spans="1:11" ht="25.5">
      <c r="A460" s="399"/>
      <c r="B460" s="402"/>
      <c r="C460" s="406"/>
      <c r="D460" s="406"/>
      <c r="E460" s="414"/>
      <c r="F460" s="15" t="s">
        <v>203</v>
      </c>
      <c r="G460" s="15" t="s">
        <v>264</v>
      </c>
      <c r="H460" s="15" t="s">
        <v>565</v>
      </c>
      <c r="I460" s="15" t="s">
        <v>50</v>
      </c>
      <c r="J460" s="414"/>
      <c r="K460" s="415"/>
    </row>
    <row r="461" spans="1:11">
      <c r="A461" s="32" t="s">
        <v>221</v>
      </c>
      <c r="B461" s="25" t="s">
        <v>222</v>
      </c>
      <c r="C461" s="357" t="s">
        <v>223</v>
      </c>
      <c r="D461" s="25" t="s">
        <v>224</v>
      </c>
      <c r="E461" s="25" t="s">
        <v>225</v>
      </c>
      <c r="F461" s="25" t="s">
        <v>226</v>
      </c>
      <c r="G461" s="25" t="s">
        <v>227</v>
      </c>
      <c r="H461" s="25" t="s">
        <v>228</v>
      </c>
      <c r="I461" s="25" t="s">
        <v>229</v>
      </c>
      <c r="J461" s="25" t="s">
        <v>230</v>
      </c>
      <c r="K461" s="33" t="s">
        <v>231</v>
      </c>
    </row>
    <row r="462" spans="1:11" ht="18.75" customHeight="1">
      <c r="A462" s="154">
        <v>5369</v>
      </c>
      <c r="B462" s="140">
        <v>522200</v>
      </c>
      <c r="C462" s="148" t="s">
        <v>152</v>
      </c>
      <c r="D462" s="22"/>
      <c r="E462" s="23">
        <f t="shared" si="119"/>
        <v>0</v>
      </c>
      <c r="F462" s="22"/>
      <c r="G462" s="22"/>
      <c r="H462" s="22"/>
      <c r="I462" s="22"/>
      <c r="J462" s="22"/>
      <c r="K462" s="24"/>
    </row>
    <row r="463" spans="1:11" ht="18.75" customHeight="1">
      <c r="A463" s="154">
        <v>5370</v>
      </c>
      <c r="B463" s="140">
        <v>522300</v>
      </c>
      <c r="C463" s="148" t="s">
        <v>153</v>
      </c>
      <c r="D463" s="22"/>
      <c r="E463" s="23">
        <f t="shared" si="119"/>
        <v>0</v>
      </c>
      <c r="F463" s="22"/>
      <c r="G463" s="22"/>
      <c r="H463" s="22"/>
      <c r="I463" s="22"/>
      <c r="J463" s="22"/>
      <c r="K463" s="24"/>
    </row>
    <row r="464" spans="1:11" ht="18.75" customHeight="1">
      <c r="A464" s="153">
        <v>5371</v>
      </c>
      <c r="B464" s="15">
        <v>523000</v>
      </c>
      <c r="C464" s="147" t="s">
        <v>529</v>
      </c>
      <c r="D464" s="20">
        <f>D465</f>
        <v>0</v>
      </c>
      <c r="E464" s="20">
        <f t="shared" si="119"/>
        <v>0</v>
      </c>
      <c r="F464" s="20">
        <f t="shared" ref="F464:K464" si="123">F465</f>
        <v>0</v>
      </c>
      <c r="G464" s="20">
        <f t="shared" si="123"/>
        <v>0</v>
      </c>
      <c r="H464" s="20">
        <f t="shared" si="123"/>
        <v>0</v>
      </c>
      <c r="I464" s="20">
        <f t="shared" si="123"/>
        <v>0</v>
      </c>
      <c r="J464" s="20">
        <f t="shared" si="123"/>
        <v>0</v>
      </c>
      <c r="K464" s="21">
        <f t="shared" si="123"/>
        <v>0</v>
      </c>
    </row>
    <row r="465" spans="1:11" ht="18.75" customHeight="1">
      <c r="A465" s="154">
        <v>5372</v>
      </c>
      <c r="B465" s="140">
        <v>523100</v>
      </c>
      <c r="C465" s="148" t="s">
        <v>154</v>
      </c>
      <c r="D465" s="22"/>
      <c r="E465" s="23">
        <f t="shared" si="119"/>
        <v>0</v>
      </c>
      <c r="F465" s="22"/>
      <c r="G465" s="22"/>
      <c r="H465" s="22"/>
      <c r="I465" s="22"/>
      <c r="J465" s="22"/>
      <c r="K465" s="24"/>
    </row>
    <row r="466" spans="1:11" ht="18.75" customHeight="1">
      <c r="A466" s="153">
        <v>5373</v>
      </c>
      <c r="B466" s="15">
        <v>530000</v>
      </c>
      <c r="C466" s="147" t="s">
        <v>530</v>
      </c>
      <c r="D466" s="20">
        <f>D467</f>
        <v>0</v>
      </c>
      <c r="E466" s="20">
        <f t="shared" si="119"/>
        <v>0</v>
      </c>
      <c r="F466" s="20">
        <f t="shared" ref="F466:K467" si="124">F467</f>
        <v>0</v>
      </c>
      <c r="G466" s="20">
        <f t="shared" si="124"/>
        <v>0</v>
      </c>
      <c r="H466" s="20">
        <f t="shared" si="124"/>
        <v>0</v>
      </c>
      <c r="I466" s="20">
        <f t="shared" si="124"/>
        <v>0</v>
      </c>
      <c r="J466" s="20">
        <f t="shared" si="124"/>
        <v>0</v>
      </c>
      <c r="K466" s="21">
        <f t="shared" si="124"/>
        <v>0</v>
      </c>
    </row>
    <row r="467" spans="1:11" ht="18.75" customHeight="1">
      <c r="A467" s="153">
        <v>5374</v>
      </c>
      <c r="B467" s="15">
        <v>531000</v>
      </c>
      <c r="C467" s="147" t="s">
        <v>531</v>
      </c>
      <c r="D467" s="20">
        <f>D468</f>
        <v>0</v>
      </c>
      <c r="E467" s="20">
        <f t="shared" si="119"/>
        <v>0</v>
      </c>
      <c r="F467" s="20">
        <f t="shared" si="124"/>
        <v>0</v>
      </c>
      <c r="G467" s="20">
        <f t="shared" si="124"/>
        <v>0</v>
      </c>
      <c r="H467" s="20">
        <f t="shared" si="124"/>
        <v>0</v>
      </c>
      <c r="I467" s="20">
        <f t="shared" si="124"/>
        <v>0</v>
      </c>
      <c r="J467" s="20">
        <f t="shared" si="124"/>
        <v>0</v>
      </c>
      <c r="K467" s="21">
        <f t="shared" si="124"/>
        <v>0</v>
      </c>
    </row>
    <row r="468" spans="1:11" ht="18.75" customHeight="1">
      <c r="A468" s="154">
        <v>5375</v>
      </c>
      <c r="B468" s="140">
        <v>531100</v>
      </c>
      <c r="C468" s="148" t="s">
        <v>242</v>
      </c>
      <c r="D468" s="22"/>
      <c r="E468" s="23">
        <f t="shared" si="119"/>
        <v>0</v>
      </c>
      <c r="F468" s="22"/>
      <c r="G468" s="22"/>
      <c r="H468" s="22"/>
      <c r="I468" s="22"/>
      <c r="J468" s="22"/>
      <c r="K468" s="24"/>
    </row>
    <row r="469" spans="1:11" ht="18.75" customHeight="1">
      <c r="A469" s="153">
        <v>5376</v>
      </c>
      <c r="B469" s="15">
        <v>540000</v>
      </c>
      <c r="C469" s="147" t="s">
        <v>532</v>
      </c>
      <c r="D469" s="20">
        <f>D470+D472+D474</f>
        <v>0</v>
      </c>
      <c r="E469" s="20">
        <f t="shared" si="119"/>
        <v>0</v>
      </c>
      <c r="F469" s="20">
        <f t="shared" ref="F469:K469" si="125">F470+F472+F474</f>
        <v>0</v>
      </c>
      <c r="G469" s="20">
        <f t="shared" si="125"/>
        <v>0</v>
      </c>
      <c r="H469" s="20">
        <f t="shared" si="125"/>
        <v>0</v>
      </c>
      <c r="I469" s="20">
        <f t="shared" si="125"/>
        <v>0</v>
      </c>
      <c r="J469" s="20">
        <f t="shared" si="125"/>
        <v>0</v>
      </c>
      <c r="K469" s="21">
        <f t="shared" si="125"/>
        <v>0</v>
      </c>
    </row>
    <row r="470" spans="1:11" ht="18.75" customHeight="1">
      <c r="A470" s="153">
        <v>5377</v>
      </c>
      <c r="B470" s="15">
        <v>541000</v>
      </c>
      <c r="C470" s="147" t="s">
        <v>533</v>
      </c>
      <c r="D470" s="20">
        <f>D471</f>
        <v>0</v>
      </c>
      <c r="E470" s="20">
        <f t="shared" si="119"/>
        <v>0</v>
      </c>
      <c r="F470" s="20">
        <f t="shared" ref="F470:K470" si="126">F471</f>
        <v>0</v>
      </c>
      <c r="G470" s="20">
        <f t="shared" si="126"/>
        <v>0</v>
      </c>
      <c r="H470" s="20">
        <f t="shared" si="126"/>
        <v>0</v>
      </c>
      <c r="I470" s="20">
        <f t="shared" si="126"/>
        <v>0</v>
      </c>
      <c r="J470" s="20">
        <f t="shared" si="126"/>
        <v>0</v>
      </c>
      <c r="K470" s="21">
        <f t="shared" si="126"/>
        <v>0</v>
      </c>
    </row>
    <row r="471" spans="1:11" ht="18.75" customHeight="1">
      <c r="A471" s="154">
        <v>5378</v>
      </c>
      <c r="B471" s="140">
        <v>541100</v>
      </c>
      <c r="C471" s="148" t="s">
        <v>191</v>
      </c>
      <c r="D471" s="22"/>
      <c r="E471" s="23">
        <f t="shared" si="119"/>
        <v>0</v>
      </c>
      <c r="F471" s="22"/>
      <c r="G471" s="22"/>
      <c r="H471" s="22"/>
      <c r="I471" s="22"/>
      <c r="J471" s="22"/>
      <c r="K471" s="24"/>
    </row>
    <row r="472" spans="1:11" ht="18.75" customHeight="1">
      <c r="A472" s="153">
        <v>5379</v>
      </c>
      <c r="B472" s="15">
        <v>542000</v>
      </c>
      <c r="C472" s="147" t="s">
        <v>534</v>
      </c>
      <c r="D472" s="20">
        <f>D473</f>
        <v>0</v>
      </c>
      <c r="E472" s="20">
        <f t="shared" si="119"/>
        <v>0</v>
      </c>
      <c r="F472" s="20">
        <f t="shared" ref="F472:K472" si="127">F473</f>
        <v>0</v>
      </c>
      <c r="G472" s="20">
        <f t="shared" si="127"/>
        <v>0</v>
      </c>
      <c r="H472" s="20">
        <f t="shared" si="127"/>
        <v>0</v>
      </c>
      <c r="I472" s="20">
        <f t="shared" si="127"/>
        <v>0</v>
      </c>
      <c r="J472" s="20">
        <f t="shared" si="127"/>
        <v>0</v>
      </c>
      <c r="K472" s="21">
        <f t="shared" si="127"/>
        <v>0</v>
      </c>
    </row>
    <row r="473" spans="1:11" ht="18.75" customHeight="1">
      <c r="A473" s="154">
        <v>5380</v>
      </c>
      <c r="B473" s="140">
        <v>542100</v>
      </c>
      <c r="C473" s="148" t="s">
        <v>155</v>
      </c>
      <c r="D473" s="22"/>
      <c r="E473" s="23">
        <f t="shared" si="119"/>
        <v>0</v>
      </c>
      <c r="F473" s="22"/>
      <c r="G473" s="22"/>
      <c r="H473" s="22"/>
      <c r="I473" s="22"/>
      <c r="J473" s="22"/>
      <c r="K473" s="24"/>
    </row>
    <row r="474" spans="1:11" ht="18.75" customHeight="1">
      <c r="A474" s="153">
        <v>5381</v>
      </c>
      <c r="B474" s="15">
        <v>543000</v>
      </c>
      <c r="C474" s="147" t="s">
        <v>535</v>
      </c>
      <c r="D474" s="20">
        <f>D475+D476</f>
        <v>0</v>
      </c>
      <c r="E474" s="20">
        <f t="shared" si="119"/>
        <v>0</v>
      </c>
      <c r="F474" s="20">
        <f t="shared" ref="F474:K474" si="128">F475+F476</f>
        <v>0</v>
      </c>
      <c r="G474" s="20">
        <f t="shared" si="128"/>
        <v>0</v>
      </c>
      <c r="H474" s="20">
        <f t="shared" si="128"/>
        <v>0</v>
      </c>
      <c r="I474" s="20">
        <f t="shared" si="128"/>
        <v>0</v>
      </c>
      <c r="J474" s="20">
        <f t="shared" si="128"/>
        <v>0</v>
      </c>
      <c r="K474" s="21">
        <f t="shared" si="128"/>
        <v>0</v>
      </c>
    </row>
    <row r="475" spans="1:11" ht="18.75" customHeight="1">
      <c r="A475" s="154">
        <v>5382</v>
      </c>
      <c r="B475" s="140">
        <v>543100</v>
      </c>
      <c r="C475" s="148" t="s">
        <v>156</v>
      </c>
      <c r="D475" s="22"/>
      <c r="E475" s="23">
        <f t="shared" si="119"/>
        <v>0</v>
      </c>
      <c r="F475" s="22"/>
      <c r="G475" s="22"/>
      <c r="H475" s="22"/>
      <c r="I475" s="22"/>
      <c r="J475" s="22"/>
      <c r="K475" s="24"/>
    </row>
    <row r="476" spans="1:11" ht="18.75" customHeight="1">
      <c r="A476" s="154">
        <v>5383</v>
      </c>
      <c r="B476" s="140">
        <v>543200</v>
      </c>
      <c r="C476" s="148" t="s">
        <v>157</v>
      </c>
      <c r="D476" s="22"/>
      <c r="E476" s="23">
        <f t="shared" si="119"/>
        <v>0</v>
      </c>
      <c r="F476" s="22"/>
      <c r="G476" s="22"/>
      <c r="H476" s="22"/>
      <c r="I476" s="22"/>
      <c r="J476" s="22"/>
      <c r="K476" s="24"/>
    </row>
    <row r="477" spans="1:11" ht="38.25">
      <c r="A477" s="153">
        <v>5384</v>
      </c>
      <c r="B477" s="15">
        <v>550000</v>
      </c>
      <c r="C477" s="147" t="s">
        <v>536</v>
      </c>
      <c r="D477" s="20">
        <f>D478</f>
        <v>0</v>
      </c>
      <c r="E477" s="20">
        <f t="shared" si="119"/>
        <v>0</v>
      </c>
      <c r="F477" s="20">
        <f t="shared" ref="F477:K478" si="129">F478</f>
        <v>0</v>
      </c>
      <c r="G477" s="20">
        <f t="shared" si="129"/>
        <v>0</v>
      </c>
      <c r="H477" s="20">
        <f t="shared" si="129"/>
        <v>0</v>
      </c>
      <c r="I477" s="20">
        <f t="shared" si="129"/>
        <v>0</v>
      </c>
      <c r="J477" s="20">
        <f t="shared" si="129"/>
        <v>0</v>
      </c>
      <c r="K477" s="21">
        <f t="shared" si="129"/>
        <v>0</v>
      </c>
    </row>
    <row r="478" spans="1:11" ht="38.25">
      <c r="A478" s="153">
        <v>5385</v>
      </c>
      <c r="B478" s="15">
        <v>551000</v>
      </c>
      <c r="C478" s="147" t="s">
        <v>537</v>
      </c>
      <c r="D478" s="20">
        <f>D479</f>
        <v>0</v>
      </c>
      <c r="E478" s="20">
        <f t="shared" si="119"/>
        <v>0</v>
      </c>
      <c r="F478" s="20">
        <f t="shared" si="129"/>
        <v>0</v>
      </c>
      <c r="G478" s="20">
        <f t="shared" si="129"/>
        <v>0</v>
      </c>
      <c r="H478" s="20">
        <f t="shared" si="129"/>
        <v>0</v>
      </c>
      <c r="I478" s="20">
        <f t="shared" si="129"/>
        <v>0</v>
      </c>
      <c r="J478" s="20">
        <f t="shared" si="129"/>
        <v>0</v>
      </c>
      <c r="K478" s="21">
        <f t="shared" si="129"/>
        <v>0</v>
      </c>
    </row>
    <row r="479" spans="1:11" ht="25.5">
      <c r="A479" s="154">
        <v>5386</v>
      </c>
      <c r="B479" s="140">
        <v>551100</v>
      </c>
      <c r="C479" s="148" t="s">
        <v>359</v>
      </c>
      <c r="D479" s="22"/>
      <c r="E479" s="23">
        <f t="shared" si="119"/>
        <v>0</v>
      </c>
      <c r="F479" s="22"/>
      <c r="G479" s="22"/>
      <c r="H479" s="22"/>
      <c r="I479" s="22"/>
      <c r="J479" s="22"/>
      <c r="K479" s="24"/>
    </row>
    <row r="480" spans="1:11" ht="25.5">
      <c r="A480" s="153">
        <v>5387</v>
      </c>
      <c r="B480" s="15">
        <v>600000</v>
      </c>
      <c r="C480" s="147" t="s">
        <v>538</v>
      </c>
      <c r="D480" s="20">
        <f>D481+D510</f>
        <v>0</v>
      </c>
      <c r="E480" s="20">
        <f t="shared" si="119"/>
        <v>0</v>
      </c>
      <c r="F480" s="20">
        <f t="shared" ref="F480:K480" si="130">F481+F510</f>
        <v>0</v>
      </c>
      <c r="G480" s="20">
        <f t="shared" si="130"/>
        <v>0</v>
      </c>
      <c r="H480" s="20">
        <f t="shared" si="130"/>
        <v>0</v>
      </c>
      <c r="I480" s="20">
        <f t="shared" si="130"/>
        <v>0</v>
      </c>
      <c r="J480" s="20">
        <f t="shared" si="130"/>
        <v>0</v>
      </c>
      <c r="K480" s="21">
        <f t="shared" si="130"/>
        <v>0</v>
      </c>
    </row>
    <row r="481" spans="1:11" ht="25.5">
      <c r="A481" s="153">
        <v>5388</v>
      </c>
      <c r="B481" s="15">
        <v>610000</v>
      </c>
      <c r="C481" s="147" t="s">
        <v>539</v>
      </c>
      <c r="D481" s="20">
        <f>D482+D496+D504+D506+D508</f>
        <v>0</v>
      </c>
      <c r="E481" s="20">
        <f t="shared" si="119"/>
        <v>0</v>
      </c>
      <c r="F481" s="20">
        <f t="shared" ref="F481:K481" si="131">F482+F496+F504+F506+F508</f>
        <v>0</v>
      </c>
      <c r="G481" s="20">
        <f t="shared" si="131"/>
        <v>0</v>
      </c>
      <c r="H481" s="20">
        <f t="shared" si="131"/>
        <v>0</v>
      </c>
      <c r="I481" s="20">
        <f t="shared" si="131"/>
        <v>0</v>
      </c>
      <c r="J481" s="20">
        <f t="shared" si="131"/>
        <v>0</v>
      </c>
      <c r="K481" s="21">
        <f t="shared" si="131"/>
        <v>0</v>
      </c>
    </row>
    <row r="482" spans="1:11" ht="25.5">
      <c r="A482" s="153">
        <v>5389</v>
      </c>
      <c r="B482" s="15">
        <v>611000</v>
      </c>
      <c r="C482" s="147" t="s">
        <v>540</v>
      </c>
      <c r="D482" s="20">
        <f>SUM(D483:D495)</f>
        <v>0</v>
      </c>
      <c r="E482" s="20">
        <f t="shared" si="119"/>
        <v>0</v>
      </c>
      <c r="F482" s="20">
        <f t="shared" ref="F482:K482" si="132">SUM(F483:F495)</f>
        <v>0</v>
      </c>
      <c r="G482" s="20">
        <f t="shared" si="132"/>
        <v>0</v>
      </c>
      <c r="H482" s="20">
        <f t="shared" si="132"/>
        <v>0</v>
      </c>
      <c r="I482" s="20">
        <f t="shared" si="132"/>
        <v>0</v>
      </c>
      <c r="J482" s="20">
        <f t="shared" si="132"/>
        <v>0</v>
      </c>
      <c r="K482" s="21">
        <f t="shared" si="132"/>
        <v>0</v>
      </c>
    </row>
    <row r="483" spans="1:11" ht="25.5">
      <c r="A483" s="154">
        <v>5390</v>
      </c>
      <c r="B483" s="140">
        <v>611100</v>
      </c>
      <c r="C483" s="148" t="s">
        <v>1008</v>
      </c>
      <c r="D483" s="22"/>
      <c r="E483" s="23">
        <f t="shared" si="119"/>
        <v>0</v>
      </c>
      <c r="F483" s="22"/>
      <c r="G483" s="22"/>
      <c r="H483" s="22"/>
      <c r="I483" s="22"/>
      <c r="J483" s="22"/>
      <c r="K483" s="24"/>
    </row>
    <row r="484" spans="1:11" ht="18.75" customHeight="1">
      <c r="A484" s="154">
        <v>5391</v>
      </c>
      <c r="B484" s="140">
        <v>611200</v>
      </c>
      <c r="C484" s="148" t="s">
        <v>168</v>
      </c>
      <c r="D484" s="22"/>
      <c r="E484" s="23">
        <f t="shared" si="119"/>
        <v>0</v>
      </c>
      <c r="F484" s="22"/>
      <c r="G484" s="22"/>
      <c r="H484" s="22"/>
      <c r="I484" s="22"/>
      <c r="J484" s="22"/>
      <c r="K484" s="24"/>
    </row>
    <row r="485" spans="1:11" ht="25.5">
      <c r="A485" s="154">
        <v>5392</v>
      </c>
      <c r="B485" s="140">
        <v>611300</v>
      </c>
      <c r="C485" s="148" t="s">
        <v>276</v>
      </c>
      <c r="D485" s="22"/>
      <c r="E485" s="23">
        <f t="shared" si="119"/>
        <v>0</v>
      </c>
      <c r="F485" s="22"/>
      <c r="G485" s="22"/>
      <c r="H485" s="22"/>
      <c r="I485" s="22"/>
      <c r="J485" s="22"/>
      <c r="K485" s="24"/>
    </row>
    <row r="486" spans="1:11" ht="12.75" customHeight="1">
      <c r="A486" s="399" t="s">
        <v>311</v>
      </c>
      <c r="B486" s="402" t="s">
        <v>312</v>
      </c>
      <c r="C486" s="406" t="s">
        <v>313</v>
      </c>
      <c r="D486" s="406" t="s">
        <v>569</v>
      </c>
      <c r="E486" s="400" t="s">
        <v>202</v>
      </c>
      <c r="F486" s="414"/>
      <c r="G486" s="414"/>
      <c r="H486" s="414"/>
      <c r="I486" s="414"/>
      <c r="J486" s="414"/>
      <c r="K486" s="415"/>
    </row>
    <row r="487" spans="1:11" ht="12.75" customHeight="1">
      <c r="A487" s="399"/>
      <c r="B487" s="402"/>
      <c r="C487" s="406"/>
      <c r="D487" s="406"/>
      <c r="E487" s="400" t="s">
        <v>574</v>
      </c>
      <c r="F487" s="400" t="s">
        <v>232</v>
      </c>
      <c r="G487" s="414"/>
      <c r="H487" s="414"/>
      <c r="I487" s="414"/>
      <c r="J487" s="400" t="s">
        <v>566</v>
      </c>
      <c r="K487" s="409" t="s">
        <v>51</v>
      </c>
    </row>
    <row r="488" spans="1:11" ht="25.5">
      <c r="A488" s="399"/>
      <c r="B488" s="402"/>
      <c r="C488" s="406"/>
      <c r="D488" s="406"/>
      <c r="E488" s="414"/>
      <c r="F488" s="15" t="s">
        <v>203</v>
      </c>
      <c r="G488" s="15" t="s">
        <v>264</v>
      </c>
      <c r="H488" s="15" t="s">
        <v>565</v>
      </c>
      <c r="I488" s="15" t="s">
        <v>50</v>
      </c>
      <c r="J488" s="414"/>
      <c r="K488" s="415"/>
    </row>
    <row r="489" spans="1:11">
      <c r="A489" s="32" t="s">
        <v>221</v>
      </c>
      <c r="B489" s="25" t="s">
        <v>222</v>
      </c>
      <c r="C489" s="357" t="s">
        <v>223</v>
      </c>
      <c r="D489" s="25" t="s">
        <v>224</v>
      </c>
      <c r="E489" s="25" t="s">
        <v>225</v>
      </c>
      <c r="F489" s="25" t="s">
        <v>226</v>
      </c>
      <c r="G489" s="25" t="s">
        <v>227</v>
      </c>
      <c r="H489" s="25" t="s">
        <v>228</v>
      </c>
      <c r="I489" s="25" t="s">
        <v>229</v>
      </c>
      <c r="J489" s="25" t="s">
        <v>230</v>
      </c>
      <c r="K489" s="33" t="s">
        <v>231</v>
      </c>
    </row>
    <row r="490" spans="1:11" ht="18.75" customHeight="1">
      <c r="A490" s="154">
        <v>5393</v>
      </c>
      <c r="B490" s="140">
        <v>611400</v>
      </c>
      <c r="C490" s="148" t="s">
        <v>277</v>
      </c>
      <c r="D490" s="22"/>
      <c r="E490" s="23">
        <f t="shared" si="119"/>
        <v>0</v>
      </c>
      <c r="F490" s="22"/>
      <c r="G490" s="22"/>
      <c r="H490" s="22"/>
      <c r="I490" s="22"/>
      <c r="J490" s="22"/>
      <c r="K490" s="24"/>
    </row>
    <row r="491" spans="1:11" ht="18.75" customHeight="1">
      <c r="A491" s="154">
        <v>5394</v>
      </c>
      <c r="B491" s="140">
        <v>611500</v>
      </c>
      <c r="C491" s="148" t="s">
        <v>278</v>
      </c>
      <c r="D491" s="22"/>
      <c r="E491" s="23">
        <f t="shared" si="119"/>
        <v>0</v>
      </c>
      <c r="F491" s="22"/>
      <c r="G491" s="22"/>
      <c r="H491" s="22"/>
      <c r="I491" s="22"/>
      <c r="J491" s="22"/>
      <c r="K491" s="24"/>
    </row>
    <row r="492" spans="1:11" ht="18.75" customHeight="1">
      <c r="A492" s="154">
        <v>5395</v>
      </c>
      <c r="B492" s="140">
        <v>611600</v>
      </c>
      <c r="C492" s="148" t="s">
        <v>279</v>
      </c>
      <c r="D492" s="22"/>
      <c r="E492" s="23">
        <f t="shared" si="119"/>
        <v>0</v>
      </c>
      <c r="F492" s="22"/>
      <c r="G492" s="22"/>
      <c r="H492" s="22"/>
      <c r="I492" s="22"/>
      <c r="J492" s="22"/>
      <c r="K492" s="24"/>
    </row>
    <row r="493" spans="1:11" ht="18.75" customHeight="1">
      <c r="A493" s="154">
        <v>5396</v>
      </c>
      <c r="B493" s="140">
        <v>611700</v>
      </c>
      <c r="C493" s="148" t="s">
        <v>541</v>
      </c>
      <c r="D493" s="22"/>
      <c r="E493" s="23">
        <f t="shared" si="119"/>
        <v>0</v>
      </c>
      <c r="F493" s="22"/>
      <c r="G493" s="22"/>
      <c r="H493" s="22"/>
      <c r="I493" s="22"/>
      <c r="J493" s="22"/>
      <c r="K493" s="24"/>
    </row>
    <row r="494" spans="1:11" ht="18.75" customHeight="1">
      <c r="A494" s="154">
        <v>5397</v>
      </c>
      <c r="B494" s="140">
        <v>611800</v>
      </c>
      <c r="C494" s="148" t="s">
        <v>280</v>
      </c>
      <c r="D494" s="22"/>
      <c r="E494" s="23">
        <f t="shared" si="119"/>
        <v>0</v>
      </c>
      <c r="F494" s="22"/>
      <c r="G494" s="22"/>
      <c r="H494" s="22"/>
      <c r="I494" s="22"/>
      <c r="J494" s="22"/>
      <c r="K494" s="24"/>
    </row>
    <row r="495" spans="1:11" ht="18.75" customHeight="1">
      <c r="A495" s="154">
        <v>5398</v>
      </c>
      <c r="B495" s="140">
        <v>611900</v>
      </c>
      <c r="C495" s="148" t="s">
        <v>101</v>
      </c>
      <c r="D495" s="22"/>
      <c r="E495" s="23">
        <f t="shared" si="119"/>
        <v>0</v>
      </c>
      <c r="F495" s="22"/>
      <c r="G495" s="22"/>
      <c r="H495" s="22"/>
      <c r="I495" s="22"/>
      <c r="J495" s="22"/>
      <c r="K495" s="24"/>
    </row>
    <row r="496" spans="1:11" ht="25.5">
      <c r="A496" s="153">
        <v>5399</v>
      </c>
      <c r="B496" s="15">
        <v>612000</v>
      </c>
      <c r="C496" s="147" t="s">
        <v>542</v>
      </c>
      <c r="D496" s="20">
        <f>SUM(D497:D503)</f>
        <v>0</v>
      </c>
      <c r="E496" s="20">
        <f t="shared" si="119"/>
        <v>0</v>
      </c>
      <c r="F496" s="20">
        <f t="shared" ref="F496:K496" si="133">SUM(F497:F503)</f>
        <v>0</v>
      </c>
      <c r="G496" s="20">
        <f t="shared" si="133"/>
        <v>0</v>
      </c>
      <c r="H496" s="20">
        <f t="shared" si="133"/>
        <v>0</v>
      </c>
      <c r="I496" s="20">
        <f t="shared" si="133"/>
        <v>0</v>
      </c>
      <c r="J496" s="20">
        <f t="shared" si="133"/>
        <v>0</v>
      </c>
      <c r="K496" s="21">
        <f t="shared" si="133"/>
        <v>0</v>
      </c>
    </row>
    <row r="497" spans="1:11" ht="37.5" customHeight="1">
      <c r="A497" s="154">
        <v>5400</v>
      </c>
      <c r="B497" s="140">
        <v>612100</v>
      </c>
      <c r="C497" s="148" t="s">
        <v>1009</v>
      </c>
      <c r="D497" s="22"/>
      <c r="E497" s="23">
        <f t="shared" si="119"/>
        <v>0</v>
      </c>
      <c r="F497" s="22"/>
      <c r="G497" s="22"/>
      <c r="H497" s="22"/>
      <c r="I497" s="22"/>
      <c r="J497" s="22"/>
      <c r="K497" s="24"/>
    </row>
    <row r="498" spans="1:11" ht="18.75" customHeight="1">
      <c r="A498" s="154">
        <v>5401</v>
      </c>
      <c r="B498" s="140">
        <v>612200</v>
      </c>
      <c r="C498" s="148" t="s">
        <v>281</v>
      </c>
      <c r="D498" s="22"/>
      <c r="E498" s="23">
        <f t="shared" si="119"/>
        <v>0</v>
      </c>
      <c r="F498" s="22"/>
      <c r="G498" s="22"/>
      <c r="H498" s="22"/>
      <c r="I498" s="22"/>
      <c r="J498" s="22"/>
      <c r="K498" s="24"/>
    </row>
    <row r="499" spans="1:11" ht="18.75" customHeight="1">
      <c r="A499" s="154">
        <v>5402</v>
      </c>
      <c r="B499" s="140">
        <v>612300</v>
      </c>
      <c r="C499" s="148" t="s">
        <v>69</v>
      </c>
      <c r="D499" s="22"/>
      <c r="E499" s="23">
        <f t="shared" si="119"/>
        <v>0</v>
      </c>
      <c r="F499" s="22"/>
      <c r="G499" s="22"/>
      <c r="H499" s="22"/>
      <c r="I499" s="22"/>
      <c r="J499" s="22"/>
      <c r="K499" s="24"/>
    </row>
    <row r="500" spans="1:11" ht="18.75" customHeight="1">
      <c r="A500" s="154">
        <v>5403</v>
      </c>
      <c r="B500" s="140">
        <v>612400</v>
      </c>
      <c r="C500" s="148" t="s">
        <v>543</v>
      </c>
      <c r="D500" s="22"/>
      <c r="E500" s="23">
        <f t="shared" si="119"/>
        <v>0</v>
      </c>
      <c r="F500" s="22"/>
      <c r="G500" s="22"/>
      <c r="H500" s="22"/>
      <c r="I500" s="22"/>
      <c r="J500" s="22"/>
      <c r="K500" s="24"/>
    </row>
    <row r="501" spans="1:11" ht="18.75" customHeight="1">
      <c r="A501" s="154">
        <v>5404</v>
      </c>
      <c r="B501" s="140">
        <v>612500</v>
      </c>
      <c r="C501" s="148" t="s">
        <v>544</v>
      </c>
      <c r="D501" s="22"/>
      <c r="E501" s="23">
        <f t="shared" si="119"/>
        <v>0</v>
      </c>
      <c r="F501" s="22"/>
      <c r="G501" s="22"/>
      <c r="H501" s="22"/>
      <c r="I501" s="22"/>
      <c r="J501" s="22"/>
      <c r="K501" s="24"/>
    </row>
    <row r="502" spans="1:11" ht="18.75" customHeight="1">
      <c r="A502" s="154">
        <v>5405</v>
      </c>
      <c r="B502" s="140">
        <v>612600</v>
      </c>
      <c r="C502" s="148" t="s">
        <v>70</v>
      </c>
      <c r="D502" s="22"/>
      <c r="E502" s="23">
        <f t="shared" si="119"/>
        <v>0</v>
      </c>
      <c r="F502" s="22"/>
      <c r="G502" s="22"/>
      <c r="H502" s="22"/>
      <c r="I502" s="22"/>
      <c r="J502" s="22"/>
      <c r="K502" s="24"/>
    </row>
    <row r="503" spans="1:11" ht="18.75" customHeight="1">
      <c r="A503" s="154">
        <v>5406</v>
      </c>
      <c r="B503" s="140">
        <v>612900</v>
      </c>
      <c r="C503" s="148" t="s">
        <v>381</v>
      </c>
      <c r="D503" s="22"/>
      <c r="E503" s="23">
        <f t="shared" si="119"/>
        <v>0</v>
      </c>
      <c r="F503" s="22"/>
      <c r="G503" s="22"/>
      <c r="H503" s="22"/>
      <c r="I503" s="22"/>
      <c r="J503" s="22"/>
      <c r="K503" s="24"/>
    </row>
    <row r="504" spans="1:11" ht="18.75" customHeight="1">
      <c r="A504" s="153">
        <v>5407</v>
      </c>
      <c r="B504" s="15">
        <v>613000</v>
      </c>
      <c r="C504" s="147" t="s">
        <v>545</v>
      </c>
      <c r="D504" s="20">
        <f>D505</f>
        <v>0</v>
      </c>
      <c r="E504" s="20">
        <f t="shared" si="119"/>
        <v>0</v>
      </c>
      <c r="F504" s="20">
        <f t="shared" ref="F504:K504" si="134">F505</f>
        <v>0</v>
      </c>
      <c r="G504" s="20">
        <f t="shared" si="134"/>
        <v>0</v>
      </c>
      <c r="H504" s="20">
        <f t="shared" si="134"/>
        <v>0</v>
      </c>
      <c r="I504" s="20">
        <f t="shared" si="134"/>
        <v>0</v>
      </c>
      <c r="J504" s="20">
        <f t="shared" si="134"/>
        <v>0</v>
      </c>
      <c r="K504" s="21">
        <f t="shared" si="134"/>
        <v>0</v>
      </c>
    </row>
    <row r="505" spans="1:11" ht="18.75" customHeight="1">
      <c r="A505" s="154">
        <v>5408</v>
      </c>
      <c r="B505" s="140">
        <v>613100</v>
      </c>
      <c r="C505" s="148" t="s">
        <v>71</v>
      </c>
      <c r="D505" s="22"/>
      <c r="E505" s="23">
        <f t="shared" si="119"/>
        <v>0</v>
      </c>
      <c r="F505" s="22"/>
      <c r="G505" s="22"/>
      <c r="H505" s="22"/>
      <c r="I505" s="22"/>
      <c r="J505" s="22"/>
      <c r="K505" s="24"/>
    </row>
    <row r="506" spans="1:11" ht="25.5">
      <c r="A506" s="153">
        <v>5409</v>
      </c>
      <c r="B506" s="15">
        <v>614000</v>
      </c>
      <c r="C506" s="147" t="s">
        <v>546</v>
      </c>
      <c r="D506" s="20">
        <f>D507</f>
        <v>0</v>
      </c>
      <c r="E506" s="20">
        <f t="shared" si="119"/>
        <v>0</v>
      </c>
      <c r="F506" s="20">
        <f t="shared" ref="F506:K508" si="135">F507</f>
        <v>0</v>
      </c>
      <c r="G506" s="20">
        <f t="shared" si="135"/>
        <v>0</v>
      </c>
      <c r="H506" s="20">
        <f t="shared" si="135"/>
        <v>0</v>
      </c>
      <c r="I506" s="20">
        <f t="shared" si="135"/>
        <v>0</v>
      </c>
      <c r="J506" s="20">
        <f t="shared" si="135"/>
        <v>0</v>
      </c>
      <c r="K506" s="21">
        <f t="shared" si="135"/>
        <v>0</v>
      </c>
    </row>
    <row r="507" spans="1:11" ht="18.75" customHeight="1">
      <c r="A507" s="154">
        <v>5410</v>
      </c>
      <c r="B507" s="140">
        <v>614100</v>
      </c>
      <c r="C507" s="148" t="s">
        <v>86</v>
      </c>
      <c r="D507" s="22"/>
      <c r="E507" s="23">
        <f t="shared" si="119"/>
        <v>0</v>
      </c>
      <c r="F507" s="22"/>
      <c r="G507" s="22"/>
      <c r="H507" s="22"/>
      <c r="I507" s="22"/>
      <c r="J507" s="22"/>
      <c r="K507" s="24"/>
    </row>
    <row r="508" spans="1:11" ht="25.5">
      <c r="A508" s="153">
        <v>5411</v>
      </c>
      <c r="B508" s="15">
        <v>615000</v>
      </c>
      <c r="C508" s="147" t="s">
        <v>547</v>
      </c>
      <c r="D508" s="20">
        <f>D509</f>
        <v>0</v>
      </c>
      <c r="E508" s="20">
        <f t="shared" si="119"/>
        <v>0</v>
      </c>
      <c r="F508" s="20">
        <f t="shared" si="135"/>
        <v>0</v>
      </c>
      <c r="G508" s="20">
        <f t="shared" si="135"/>
        <v>0</v>
      </c>
      <c r="H508" s="20">
        <f t="shared" si="135"/>
        <v>0</v>
      </c>
      <c r="I508" s="20">
        <f t="shared" si="135"/>
        <v>0</v>
      </c>
      <c r="J508" s="20">
        <f t="shared" si="135"/>
        <v>0</v>
      </c>
      <c r="K508" s="21">
        <f t="shared" si="135"/>
        <v>0</v>
      </c>
    </row>
    <row r="509" spans="1:11" ht="18.75" customHeight="1">
      <c r="A509" s="154">
        <v>5412</v>
      </c>
      <c r="B509" s="140">
        <v>615100</v>
      </c>
      <c r="C509" s="148" t="s">
        <v>414</v>
      </c>
      <c r="D509" s="22"/>
      <c r="E509" s="23">
        <f t="shared" si="119"/>
        <v>0</v>
      </c>
      <c r="F509" s="22"/>
      <c r="G509" s="22"/>
      <c r="H509" s="22"/>
      <c r="I509" s="22"/>
      <c r="J509" s="22"/>
      <c r="K509" s="24"/>
    </row>
    <row r="510" spans="1:11" ht="25.5">
      <c r="A510" s="153">
        <v>5413</v>
      </c>
      <c r="B510" s="15">
        <v>620000</v>
      </c>
      <c r="C510" s="147" t="s">
        <v>548</v>
      </c>
      <c r="D510" s="20">
        <f>D511+D525+D534</f>
        <v>0</v>
      </c>
      <c r="E510" s="20">
        <f t="shared" si="119"/>
        <v>0</v>
      </c>
      <c r="F510" s="20">
        <f t="shared" ref="F510:K510" si="136">F511+F525+F534</f>
        <v>0</v>
      </c>
      <c r="G510" s="20">
        <f t="shared" si="136"/>
        <v>0</v>
      </c>
      <c r="H510" s="20">
        <f t="shared" si="136"/>
        <v>0</v>
      </c>
      <c r="I510" s="20">
        <f t="shared" si="136"/>
        <v>0</v>
      </c>
      <c r="J510" s="20">
        <f t="shared" si="136"/>
        <v>0</v>
      </c>
      <c r="K510" s="21">
        <f t="shared" si="136"/>
        <v>0</v>
      </c>
    </row>
    <row r="511" spans="1:11" ht="25.5">
      <c r="A511" s="153">
        <v>5414</v>
      </c>
      <c r="B511" s="15">
        <v>621000</v>
      </c>
      <c r="C511" s="147" t="s">
        <v>549</v>
      </c>
      <c r="D511" s="20">
        <f>SUM(D512:D524)</f>
        <v>0</v>
      </c>
      <c r="E511" s="20">
        <f t="shared" si="119"/>
        <v>0</v>
      </c>
      <c r="F511" s="20">
        <f t="shared" ref="F511:K511" si="137">SUM(F512:F524)</f>
        <v>0</v>
      </c>
      <c r="G511" s="20">
        <f t="shared" si="137"/>
        <v>0</v>
      </c>
      <c r="H511" s="20">
        <f t="shared" si="137"/>
        <v>0</v>
      </c>
      <c r="I511" s="20">
        <f t="shared" si="137"/>
        <v>0</v>
      </c>
      <c r="J511" s="20">
        <f t="shared" si="137"/>
        <v>0</v>
      </c>
      <c r="K511" s="21">
        <f t="shared" si="137"/>
        <v>0</v>
      </c>
    </row>
    <row r="512" spans="1:11" ht="18.75" customHeight="1">
      <c r="A512" s="154">
        <v>5415</v>
      </c>
      <c r="B512" s="140">
        <v>621100</v>
      </c>
      <c r="C512" s="148" t="s">
        <v>72</v>
      </c>
      <c r="D512" s="22"/>
      <c r="E512" s="23">
        <f t="shared" si="119"/>
        <v>0</v>
      </c>
      <c r="F512" s="22"/>
      <c r="G512" s="22"/>
      <c r="H512" s="22"/>
      <c r="I512" s="22"/>
      <c r="J512" s="22"/>
      <c r="K512" s="24"/>
    </row>
    <row r="513" spans="1:11" ht="12.75" customHeight="1">
      <c r="A513" s="399" t="s">
        <v>311</v>
      </c>
      <c r="B513" s="402" t="s">
        <v>312</v>
      </c>
      <c r="C513" s="406" t="s">
        <v>313</v>
      </c>
      <c r="D513" s="406" t="s">
        <v>569</v>
      </c>
      <c r="E513" s="400" t="s">
        <v>202</v>
      </c>
      <c r="F513" s="414"/>
      <c r="G513" s="414"/>
      <c r="H513" s="414"/>
      <c r="I513" s="414"/>
      <c r="J513" s="414"/>
      <c r="K513" s="415"/>
    </row>
    <row r="514" spans="1:11" ht="12.75" customHeight="1">
      <c r="A514" s="399"/>
      <c r="B514" s="402"/>
      <c r="C514" s="406"/>
      <c r="D514" s="406"/>
      <c r="E514" s="400" t="s">
        <v>574</v>
      </c>
      <c r="F514" s="400" t="s">
        <v>232</v>
      </c>
      <c r="G514" s="414"/>
      <c r="H514" s="414"/>
      <c r="I514" s="414"/>
      <c r="J514" s="400" t="s">
        <v>566</v>
      </c>
      <c r="K514" s="409" t="s">
        <v>51</v>
      </c>
    </row>
    <row r="515" spans="1:11" ht="25.5">
      <c r="A515" s="399"/>
      <c r="B515" s="402"/>
      <c r="C515" s="406"/>
      <c r="D515" s="406"/>
      <c r="E515" s="414"/>
      <c r="F515" s="15" t="s">
        <v>203</v>
      </c>
      <c r="G515" s="15" t="s">
        <v>264</v>
      </c>
      <c r="H515" s="15" t="s">
        <v>565</v>
      </c>
      <c r="I515" s="15" t="s">
        <v>50</v>
      </c>
      <c r="J515" s="414"/>
      <c r="K515" s="415"/>
    </row>
    <row r="516" spans="1:11">
      <c r="A516" s="32" t="s">
        <v>221</v>
      </c>
      <c r="B516" s="25" t="s">
        <v>222</v>
      </c>
      <c r="C516" s="357" t="s">
        <v>223</v>
      </c>
      <c r="D516" s="25" t="s">
        <v>224</v>
      </c>
      <c r="E516" s="25" t="s">
        <v>225</v>
      </c>
      <c r="F516" s="25" t="s">
        <v>226</v>
      </c>
      <c r="G516" s="25" t="s">
        <v>227</v>
      </c>
      <c r="H516" s="25" t="s">
        <v>228</v>
      </c>
      <c r="I516" s="25" t="s">
        <v>229</v>
      </c>
      <c r="J516" s="25" t="s">
        <v>230</v>
      </c>
      <c r="K516" s="33" t="s">
        <v>231</v>
      </c>
    </row>
    <row r="517" spans="1:11" ht="18.75" customHeight="1">
      <c r="A517" s="154">
        <v>5416</v>
      </c>
      <c r="B517" s="140">
        <v>621200</v>
      </c>
      <c r="C517" s="148" t="s">
        <v>159</v>
      </c>
      <c r="D517" s="22"/>
      <c r="E517" s="23">
        <f t="shared" si="119"/>
        <v>0</v>
      </c>
      <c r="F517" s="22"/>
      <c r="G517" s="22"/>
      <c r="H517" s="22"/>
      <c r="I517" s="22"/>
      <c r="J517" s="22"/>
      <c r="K517" s="24"/>
    </row>
    <row r="518" spans="1:11" ht="18.75" customHeight="1">
      <c r="A518" s="154">
        <v>5417</v>
      </c>
      <c r="B518" s="140">
        <v>621300</v>
      </c>
      <c r="C518" s="148" t="s">
        <v>273</v>
      </c>
      <c r="D518" s="22"/>
      <c r="E518" s="23">
        <f t="shared" si="119"/>
        <v>0</v>
      </c>
      <c r="F518" s="22"/>
      <c r="G518" s="22"/>
      <c r="H518" s="22"/>
      <c r="I518" s="22"/>
      <c r="J518" s="22"/>
      <c r="K518" s="24"/>
    </row>
    <row r="519" spans="1:11" ht="18.75" customHeight="1">
      <c r="A519" s="154">
        <v>5418</v>
      </c>
      <c r="B519" s="140">
        <v>621400</v>
      </c>
      <c r="C519" s="148" t="s">
        <v>87</v>
      </c>
      <c r="D519" s="22"/>
      <c r="E519" s="23">
        <f t="shared" si="119"/>
        <v>0</v>
      </c>
      <c r="F519" s="22"/>
      <c r="G519" s="22"/>
      <c r="H519" s="22"/>
      <c r="I519" s="22"/>
      <c r="J519" s="22"/>
      <c r="K519" s="24"/>
    </row>
    <row r="520" spans="1:11" ht="18.75" customHeight="1">
      <c r="A520" s="154">
        <v>5419</v>
      </c>
      <c r="B520" s="140">
        <v>621500</v>
      </c>
      <c r="C520" s="148" t="s">
        <v>73</v>
      </c>
      <c r="D520" s="22"/>
      <c r="E520" s="23">
        <f t="shared" si="119"/>
        <v>0</v>
      </c>
      <c r="F520" s="22"/>
      <c r="G520" s="22"/>
      <c r="H520" s="22"/>
      <c r="I520" s="22"/>
      <c r="J520" s="22"/>
      <c r="K520" s="24"/>
    </row>
    <row r="521" spans="1:11" ht="18.75" customHeight="1">
      <c r="A521" s="154">
        <v>5420</v>
      </c>
      <c r="B521" s="140">
        <v>621600</v>
      </c>
      <c r="C521" s="148" t="s">
        <v>274</v>
      </c>
      <c r="D521" s="22"/>
      <c r="E521" s="23">
        <f t="shared" si="119"/>
        <v>0</v>
      </c>
      <c r="F521" s="22"/>
      <c r="G521" s="22"/>
      <c r="H521" s="22"/>
      <c r="I521" s="22"/>
      <c r="J521" s="22"/>
      <c r="K521" s="24"/>
    </row>
    <row r="522" spans="1:11" ht="18.75" customHeight="1">
      <c r="A522" s="154">
        <v>5421</v>
      </c>
      <c r="B522" s="140">
        <v>621700</v>
      </c>
      <c r="C522" s="148" t="s">
        <v>171</v>
      </c>
      <c r="D522" s="22"/>
      <c r="E522" s="23">
        <f t="shared" si="119"/>
        <v>0</v>
      </c>
      <c r="F522" s="22"/>
      <c r="G522" s="22"/>
      <c r="H522" s="22"/>
      <c r="I522" s="22"/>
      <c r="J522" s="22"/>
      <c r="K522" s="24"/>
    </row>
    <row r="523" spans="1:11" ht="25.5">
      <c r="A523" s="154">
        <v>5422</v>
      </c>
      <c r="B523" s="140">
        <v>621800</v>
      </c>
      <c r="C523" s="148" t="s">
        <v>275</v>
      </c>
      <c r="D523" s="22"/>
      <c r="E523" s="23">
        <f t="shared" si="119"/>
        <v>0</v>
      </c>
      <c r="F523" s="22"/>
      <c r="G523" s="22"/>
      <c r="H523" s="22"/>
      <c r="I523" s="22"/>
      <c r="J523" s="22"/>
      <c r="K523" s="24"/>
    </row>
    <row r="524" spans="1:11" ht="18.75" customHeight="1">
      <c r="A524" s="154">
        <v>5423</v>
      </c>
      <c r="B524" s="140">
        <v>621900</v>
      </c>
      <c r="C524" s="148" t="s">
        <v>172</v>
      </c>
      <c r="D524" s="22"/>
      <c r="E524" s="23">
        <f t="shared" si="119"/>
        <v>0</v>
      </c>
      <c r="F524" s="22"/>
      <c r="G524" s="22"/>
      <c r="H524" s="22"/>
      <c r="I524" s="22"/>
      <c r="J524" s="22"/>
      <c r="K524" s="24"/>
    </row>
    <row r="525" spans="1:11" ht="26.25" customHeight="1">
      <c r="A525" s="153">
        <v>5424</v>
      </c>
      <c r="B525" s="15">
        <v>622000</v>
      </c>
      <c r="C525" s="147" t="s">
        <v>550</v>
      </c>
      <c r="D525" s="20">
        <f>SUM(D526:D533)</f>
        <v>0</v>
      </c>
      <c r="E525" s="20">
        <f t="shared" si="119"/>
        <v>0</v>
      </c>
      <c r="F525" s="20">
        <f t="shared" ref="F525:K525" si="138">SUM(F526:F533)</f>
        <v>0</v>
      </c>
      <c r="G525" s="20">
        <f t="shared" si="138"/>
        <v>0</v>
      </c>
      <c r="H525" s="20">
        <f t="shared" si="138"/>
        <v>0</v>
      </c>
      <c r="I525" s="20">
        <f t="shared" si="138"/>
        <v>0</v>
      </c>
      <c r="J525" s="20">
        <f t="shared" si="138"/>
        <v>0</v>
      </c>
      <c r="K525" s="21">
        <f t="shared" si="138"/>
        <v>0</v>
      </c>
    </row>
    <row r="526" spans="1:11" ht="18.75" customHeight="1">
      <c r="A526" s="154">
        <v>5425</v>
      </c>
      <c r="B526" s="140">
        <v>622100</v>
      </c>
      <c r="C526" s="148" t="s">
        <v>173</v>
      </c>
      <c r="D526" s="22"/>
      <c r="E526" s="23">
        <f t="shared" si="119"/>
        <v>0</v>
      </c>
      <c r="F526" s="22"/>
      <c r="G526" s="22"/>
      <c r="H526" s="22"/>
      <c r="I526" s="22"/>
      <c r="J526" s="22"/>
      <c r="K526" s="24"/>
    </row>
    <row r="527" spans="1:11" ht="18.75" customHeight="1">
      <c r="A527" s="154">
        <v>5426</v>
      </c>
      <c r="B527" s="140">
        <v>622200</v>
      </c>
      <c r="C527" s="148" t="s">
        <v>360</v>
      </c>
      <c r="D527" s="22"/>
      <c r="E527" s="23">
        <f t="shared" si="119"/>
        <v>0</v>
      </c>
      <c r="F527" s="22"/>
      <c r="G527" s="22"/>
      <c r="H527" s="22"/>
      <c r="I527" s="22"/>
      <c r="J527" s="22"/>
      <c r="K527" s="24"/>
    </row>
    <row r="528" spans="1:11" ht="18.75" customHeight="1">
      <c r="A528" s="154">
        <v>5427</v>
      </c>
      <c r="B528" s="140">
        <v>622300</v>
      </c>
      <c r="C528" s="148" t="s">
        <v>361</v>
      </c>
      <c r="D528" s="22"/>
      <c r="E528" s="23">
        <f t="shared" si="119"/>
        <v>0</v>
      </c>
      <c r="F528" s="22"/>
      <c r="G528" s="22"/>
      <c r="H528" s="22"/>
      <c r="I528" s="22"/>
      <c r="J528" s="22"/>
      <c r="K528" s="24"/>
    </row>
    <row r="529" spans="1:11" ht="18.75" customHeight="1">
      <c r="A529" s="154">
        <v>5428</v>
      </c>
      <c r="B529" s="140">
        <v>622400</v>
      </c>
      <c r="C529" s="148" t="s">
        <v>362</v>
      </c>
      <c r="D529" s="22"/>
      <c r="E529" s="23">
        <f t="shared" si="119"/>
        <v>0</v>
      </c>
      <c r="F529" s="22"/>
      <c r="G529" s="22"/>
      <c r="H529" s="22"/>
      <c r="I529" s="22"/>
      <c r="J529" s="22"/>
      <c r="K529" s="24"/>
    </row>
    <row r="530" spans="1:11" ht="18.75" customHeight="1">
      <c r="A530" s="154">
        <v>5429</v>
      </c>
      <c r="B530" s="140">
        <v>622500</v>
      </c>
      <c r="C530" s="148" t="s">
        <v>363</v>
      </c>
      <c r="D530" s="22"/>
      <c r="E530" s="23">
        <f t="shared" si="119"/>
        <v>0</v>
      </c>
      <c r="F530" s="22"/>
      <c r="G530" s="22"/>
      <c r="H530" s="22"/>
      <c r="I530" s="22"/>
      <c r="J530" s="22"/>
      <c r="K530" s="24"/>
    </row>
    <row r="531" spans="1:11" ht="18.75" customHeight="1">
      <c r="A531" s="154">
        <v>5430</v>
      </c>
      <c r="B531" s="140">
        <v>622600</v>
      </c>
      <c r="C531" s="148" t="s">
        <v>175</v>
      </c>
      <c r="D531" s="22"/>
      <c r="E531" s="23">
        <f t="shared" ref="E531:E536" si="139">SUM(F531:K531)</f>
        <v>0</v>
      </c>
      <c r="F531" s="22"/>
      <c r="G531" s="22"/>
      <c r="H531" s="22"/>
      <c r="I531" s="22"/>
      <c r="J531" s="22"/>
      <c r="K531" s="24"/>
    </row>
    <row r="532" spans="1:11" ht="18.75" customHeight="1">
      <c r="A532" s="154">
        <v>5431</v>
      </c>
      <c r="B532" s="140">
        <v>622700</v>
      </c>
      <c r="C532" s="148" t="s">
        <v>174</v>
      </c>
      <c r="D532" s="22"/>
      <c r="E532" s="23">
        <f t="shared" si="139"/>
        <v>0</v>
      </c>
      <c r="F532" s="22"/>
      <c r="G532" s="22"/>
      <c r="H532" s="22"/>
      <c r="I532" s="22"/>
      <c r="J532" s="22"/>
      <c r="K532" s="24"/>
    </row>
    <row r="533" spans="1:11" ht="18.75" customHeight="1">
      <c r="A533" s="154">
        <v>5432</v>
      </c>
      <c r="B533" s="140">
        <v>622800</v>
      </c>
      <c r="C533" s="148" t="s">
        <v>88</v>
      </c>
      <c r="D533" s="22"/>
      <c r="E533" s="23">
        <f t="shared" si="139"/>
        <v>0</v>
      </c>
      <c r="F533" s="22"/>
      <c r="G533" s="22"/>
      <c r="H533" s="22"/>
      <c r="I533" s="22"/>
      <c r="J533" s="22"/>
      <c r="K533" s="24"/>
    </row>
    <row r="534" spans="1:11" ht="38.25">
      <c r="A534" s="153">
        <v>5433</v>
      </c>
      <c r="B534" s="15">
        <v>623000</v>
      </c>
      <c r="C534" s="147" t="s">
        <v>551</v>
      </c>
      <c r="D534" s="20">
        <f>D535</f>
        <v>0</v>
      </c>
      <c r="E534" s="20">
        <f t="shared" si="139"/>
        <v>0</v>
      </c>
      <c r="F534" s="20">
        <f t="shared" ref="F534:K534" si="140">F535</f>
        <v>0</v>
      </c>
      <c r="G534" s="20">
        <f t="shared" si="140"/>
        <v>0</v>
      </c>
      <c r="H534" s="20">
        <f t="shared" si="140"/>
        <v>0</v>
      </c>
      <c r="I534" s="20">
        <f t="shared" si="140"/>
        <v>0</v>
      </c>
      <c r="J534" s="20">
        <f t="shared" si="140"/>
        <v>0</v>
      </c>
      <c r="K534" s="21">
        <f t="shared" si="140"/>
        <v>0</v>
      </c>
    </row>
    <row r="535" spans="1:11" ht="38.25">
      <c r="A535" s="154">
        <v>5434</v>
      </c>
      <c r="B535" s="140">
        <v>623100</v>
      </c>
      <c r="C535" s="148" t="s">
        <v>552</v>
      </c>
      <c r="D535" s="22"/>
      <c r="E535" s="23">
        <f t="shared" si="139"/>
        <v>0</v>
      </c>
      <c r="F535" s="22"/>
      <c r="G535" s="22"/>
      <c r="H535" s="22"/>
      <c r="I535" s="22"/>
      <c r="J535" s="22"/>
      <c r="K535" s="24"/>
    </row>
    <row r="536" spans="1:11" ht="18.75" customHeight="1" thickBot="1">
      <c r="A536" s="155">
        <v>5435</v>
      </c>
      <c r="B536" s="141"/>
      <c r="C536" s="149" t="s">
        <v>553</v>
      </c>
      <c r="D536" s="30">
        <f>D233+D480</f>
        <v>497854</v>
      </c>
      <c r="E536" s="30">
        <f t="shared" si="139"/>
        <v>243988</v>
      </c>
      <c r="F536" s="30">
        <f t="shared" ref="F536:K536" si="141">F233+F480</f>
        <v>0</v>
      </c>
      <c r="G536" s="30">
        <f t="shared" si="141"/>
        <v>0</v>
      </c>
      <c r="H536" s="30">
        <f t="shared" si="141"/>
        <v>0</v>
      </c>
      <c r="I536" s="30">
        <f t="shared" si="141"/>
        <v>242512</v>
      </c>
      <c r="J536" s="30">
        <f t="shared" si="141"/>
        <v>61</v>
      </c>
      <c r="K536" s="31">
        <f t="shared" si="141"/>
        <v>1415</v>
      </c>
    </row>
    <row r="537" spans="1:11">
      <c r="A537" s="327"/>
      <c r="B537" s="328"/>
      <c r="C537" s="328"/>
      <c r="D537" s="329"/>
      <c r="E537" s="329"/>
      <c r="F537" s="329"/>
      <c r="G537" s="329"/>
      <c r="H537" s="329"/>
      <c r="I537" s="329"/>
      <c r="J537" s="329"/>
      <c r="K537" s="329"/>
    </row>
    <row r="538" spans="1:11">
      <c r="A538" s="152" t="s">
        <v>570</v>
      </c>
      <c r="B538" s="328"/>
      <c r="C538" s="328"/>
      <c r="D538" s="329"/>
      <c r="E538" s="329"/>
      <c r="F538" s="329"/>
      <c r="G538" s="329"/>
      <c r="H538" s="329"/>
      <c r="I538" s="329"/>
      <c r="J538" s="329"/>
      <c r="K538" s="329"/>
    </row>
    <row r="539" spans="1:11" ht="13.5" thickBot="1">
      <c r="A539" s="327"/>
      <c r="B539" s="328"/>
      <c r="C539" s="328"/>
      <c r="D539" s="329"/>
      <c r="E539" s="329"/>
      <c r="F539" s="329"/>
      <c r="G539" s="329"/>
      <c r="H539" s="329"/>
      <c r="I539" s="329"/>
      <c r="J539" s="329"/>
      <c r="K539" s="329"/>
    </row>
    <row r="540" spans="1:11" ht="12.75" customHeight="1">
      <c r="A540" s="403" t="s">
        <v>311</v>
      </c>
      <c r="B540" s="405" t="s">
        <v>312</v>
      </c>
      <c r="C540" s="405" t="s">
        <v>313</v>
      </c>
      <c r="D540" s="405" t="s">
        <v>571</v>
      </c>
      <c r="E540" s="405" t="s">
        <v>572</v>
      </c>
      <c r="F540" s="405"/>
      <c r="G540" s="405"/>
      <c r="H540" s="405"/>
      <c r="I540" s="405"/>
      <c r="J540" s="405"/>
      <c r="K540" s="408"/>
    </row>
    <row r="541" spans="1:11" ht="12.75" customHeight="1">
      <c r="A541" s="404"/>
      <c r="B541" s="400"/>
      <c r="C541" s="400"/>
      <c r="D541" s="400"/>
      <c r="E541" s="400" t="s">
        <v>574</v>
      </c>
      <c r="F541" s="400" t="s">
        <v>271</v>
      </c>
      <c r="G541" s="400"/>
      <c r="H541" s="400"/>
      <c r="I541" s="400"/>
      <c r="J541" s="400" t="s">
        <v>566</v>
      </c>
      <c r="K541" s="409" t="s">
        <v>51</v>
      </c>
    </row>
    <row r="542" spans="1:11" ht="25.5">
      <c r="A542" s="404"/>
      <c r="B542" s="400"/>
      <c r="C542" s="400"/>
      <c r="D542" s="400"/>
      <c r="E542" s="414"/>
      <c r="F542" s="15" t="s">
        <v>263</v>
      </c>
      <c r="G542" s="15" t="s">
        <v>264</v>
      </c>
      <c r="H542" s="15" t="s">
        <v>565</v>
      </c>
      <c r="I542" s="15" t="s">
        <v>50</v>
      </c>
      <c r="J542" s="400"/>
      <c r="K542" s="409"/>
    </row>
    <row r="543" spans="1:11">
      <c r="A543" s="135">
        <v>1</v>
      </c>
      <c r="B543" s="15">
        <v>2</v>
      </c>
      <c r="C543" s="356">
        <v>3</v>
      </c>
      <c r="D543" s="34">
        <v>4</v>
      </c>
      <c r="E543" s="17">
        <v>5</v>
      </c>
      <c r="F543" s="17">
        <v>6</v>
      </c>
      <c r="G543" s="17">
        <v>7</v>
      </c>
      <c r="H543" s="17">
        <v>8</v>
      </c>
      <c r="I543" s="17">
        <v>9</v>
      </c>
      <c r="J543" s="17">
        <v>10</v>
      </c>
      <c r="K543" s="35">
        <v>11</v>
      </c>
    </row>
    <row r="544" spans="1:11" ht="25.5">
      <c r="A544" s="135">
        <v>5436</v>
      </c>
      <c r="B544" s="15"/>
      <c r="C544" s="147" t="s">
        <v>554</v>
      </c>
      <c r="D544" s="20">
        <f>D22</f>
        <v>497854</v>
      </c>
      <c r="E544" s="20">
        <f>SUM(F544:K544)</f>
        <v>243800</v>
      </c>
      <c r="F544" s="20">
        <f t="shared" ref="F544:K544" si="142">F22</f>
        <v>0</v>
      </c>
      <c r="G544" s="20">
        <f t="shared" si="142"/>
        <v>0</v>
      </c>
      <c r="H544" s="20">
        <f t="shared" si="142"/>
        <v>0</v>
      </c>
      <c r="I544" s="20">
        <f t="shared" si="142"/>
        <v>241849</v>
      </c>
      <c r="J544" s="20">
        <f t="shared" si="142"/>
        <v>61</v>
      </c>
      <c r="K544" s="21">
        <f t="shared" si="142"/>
        <v>1890</v>
      </c>
    </row>
    <row r="545" spans="1:11" ht="25.5">
      <c r="A545" s="135">
        <v>5437</v>
      </c>
      <c r="B545" s="15"/>
      <c r="C545" s="147" t="s">
        <v>555</v>
      </c>
      <c r="D545" s="20">
        <f>D233</f>
        <v>497854</v>
      </c>
      <c r="E545" s="20">
        <f>SUM(F545:K545)</f>
        <v>243988</v>
      </c>
      <c r="F545" s="20">
        <f t="shared" ref="F545:K545" si="143">F233</f>
        <v>0</v>
      </c>
      <c r="G545" s="20">
        <f t="shared" si="143"/>
        <v>0</v>
      </c>
      <c r="H545" s="20">
        <f t="shared" si="143"/>
        <v>0</v>
      </c>
      <c r="I545" s="20">
        <f t="shared" si="143"/>
        <v>242512</v>
      </c>
      <c r="J545" s="20">
        <f t="shared" si="143"/>
        <v>61</v>
      </c>
      <c r="K545" s="21">
        <f t="shared" si="143"/>
        <v>1415</v>
      </c>
    </row>
    <row r="546" spans="1:11" ht="25.5">
      <c r="A546" s="150">
        <v>5438</v>
      </c>
      <c r="B546" s="140"/>
      <c r="C546" s="148" t="s">
        <v>556</v>
      </c>
      <c r="D546" s="23">
        <f>IF((D544-D545)&gt;0,D544-D545,0)</f>
        <v>0</v>
      </c>
      <c r="E546" s="23">
        <f>IF((E544-E545)&gt;0,E544-E545,0)</f>
        <v>0</v>
      </c>
      <c r="F546" s="23">
        <f t="shared" ref="F546:K546" si="144">IF((F544-F545)&gt;0,F544-F545,0)</f>
        <v>0</v>
      </c>
      <c r="G546" s="23">
        <f t="shared" si="144"/>
        <v>0</v>
      </c>
      <c r="H546" s="23">
        <f t="shared" si="144"/>
        <v>0</v>
      </c>
      <c r="I546" s="23">
        <f t="shared" si="144"/>
        <v>0</v>
      </c>
      <c r="J546" s="23">
        <f t="shared" si="144"/>
        <v>0</v>
      </c>
      <c r="K546" s="36">
        <f t="shared" si="144"/>
        <v>475</v>
      </c>
    </row>
    <row r="547" spans="1:11" ht="25.5">
      <c r="A547" s="150">
        <v>5439</v>
      </c>
      <c r="B547" s="140"/>
      <c r="C547" s="148" t="s">
        <v>557</v>
      </c>
      <c r="D547" s="23">
        <f>IF((D545-D544)&gt;0,D545-D544,0)</f>
        <v>0</v>
      </c>
      <c r="E547" s="23">
        <f>IF((E545-E544)&gt;0,E545-E544,0)</f>
        <v>188</v>
      </c>
      <c r="F547" s="23">
        <f t="shared" ref="F547:K547" si="145">IF((F545-F544)&gt;0,F545-F544,0)</f>
        <v>0</v>
      </c>
      <c r="G547" s="23">
        <f t="shared" si="145"/>
        <v>0</v>
      </c>
      <c r="H547" s="23">
        <f t="shared" si="145"/>
        <v>0</v>
      </c>
      <c r="I547" s="23">
        <f t="shared" si="145"/>
        <v>663</v>
      </c>
      <c r="J547" s="23">
        <f t="shared" si="145"/>
        <v>0</v>
      </c>
      <c r="K547" s="36">
        <f t="shared" si="145"/>
        <v>0</v>
      </c>
    </row>
    <row r="548" spans="1:11" ht="25.5">
      <c r="A548" s="135">
        <v>5440</v>
      </c>
      <c r="B548" s="15">
        <v>900000</v>
      </c>
      <c r="C548" s="147" t="s">
        <v>558</v>
      </c>
      <c r="D548" s="20">
        <f>D176</f>
        <v>0</v>
      </c>
      <c r="E548" s="20">
        <f>SUM(F548:K548)</f>
        <v>0</v>
      </c>
      <c r="F548" s="20">
        <f t="shared" ref="F548:K548" si="146">F176</f>
        <v>0</v>
      </c>
      <c r="G548" s="20">
        <f t="shared" si="146"/>
        <v>0</v>
      </c>
      <c r="H548" s="20">
        <f t="shared" si="146"/>
        <v>0</v>
      </c>
      <c r="I548" s="20">
        <f t="shared" si="146"/>
        <v>0</v>
      </c>
      <c r="J548" s="20">
        <f t="shared" si="146"/>
        <v>0</v>
      </c>
      <c r="K548" s="21">
        <f t="shared" si="146"/>
        <v>0</v>
      </c>
    </row>
    <row r="549" spans="1:11" ht="25.5">
      <c r="A549" s="135">
        <v>5441</v>
      </c>
      <c r="B549" s="15">
        <v>600000</v>
      </c>
      <c r="C549" s="147" t="s">
        <v>559</v>
      </c>
      <c r="D549" s="20">
        <f>D480</f>
        <v>0</v>
      </c>
      <c r="E549" s="20">
        <f>SUM(F549:K549)</f>
        <v>0</v>
      </c>
      <c r="F549" s="20">
        <f t="shared" ref="F549:K549" si="147">F480</f>
        <v>0</v>
      </c>
      <c r="G549" s="20">
        <f t="shared" si="147"/>
        <v>0</v>
      </c>
      <c r="H549" s="20">
        <f t="shared" si="147"/>
        <v>0</v>
      </c>
      <c r="I549" s="20">
        <f t="shared" si="147"/>
        <v>0</v>
      </c>
      <c r="J549" s="20">
        <f t="shared" si="147"/>
        <v>0</v>
      </c>
      <c r="K549" s="21">
        <f t="shared" si="147"/>
        <v>0</v>
      </c>
    </row>
    <row r="550" spans="1:11" ht="18.75" customHeight="1">
      <c r="A550" s="135">
        <v>5442</v>
      </c>
      <c r="B550" s="15"/>
      <c r="C550" s="147" t="s">
        <v>560</v>
      </c>
      <c r="D550" s="20">
        <f>IF((D548-D549)&gt;0,D548-D549,0)</f>
        <v>0</v>
      </c>
      <c r="E550" s="20">
        <f>IF((E548-E549)&gt;0,E548-E549,0)</f>
        <v>0</v>
      </c>
      <c r="F550" s="20">
        <f t="shared" ref="F550:K550" si="148">IF((F548-F549)&gt;0,F548-F549,0)</f>
        <v>0</v>
      </c>
      <c r="G550" s="20">
        <f t="shared" si="148"/>
        <v>0</v>
      </c>
      <c r="H550" s="20">
        <f t="shared" si="148"/>
        <v>0</v>
      </c>
      <c r="I550" s="20">
        <f t="shared" si="148"/>
        <v>0</v>
      </c>
      <c r="J550" s="20">
        <f t="shared" si="148"/>
        <v>0</v>
      </c>
      <c r="K550" s="21">
        <f t="shared" si="148"/>
        <v>0</v>
      </c>
    </row>
    <row r="551" spans="1:11" ht="18.75" customHeight="1">
      <c r="A551" s="135">
        <v>5443</v>
      </c>
      <c r="B551" s="15"/>
      <c r="C551" s="147" t="s">
        <v>561</v>
      </c>
      <c r="D551" s="20">
        <f>IF((D549-D548)&gt;0,D549-D548,0)</f>
        <v>0</v>
      </c>
      <c r="E551" s="20">
        <f>IF((E549-E548)&gt;0,E549-E548,0)</f>
        <v>0</v>
      </c>
      <c r="F551" s="20">
        <f t="shared" ref="F551:K551" si="149">IF((F549-F548)&gt;0,F549-F548,0)</f>
        <v>0</v>
      </c>
      <c r="G551" s="20">
        <f t="shared" si="149"/>
        <v>0</v>
      </c>
      <c r="H551" s="20">
        <f t="shared" si="149"/>
        <v>0</v>
      </c>
      <c r="I551" s="20">
        <f t="shared" si="149"/>
        <v>0</v>
      </c>
      <c r="J551" s="20">
        <f t="shared" si="149"/>
        <v>0</v>
      </c>
      <c r="K551" s="21">
        <f t="shared" si="149"/>
        <v>0</v>
      </c>
    </row>
    <row r="552" spans="1:11" ht="18.75" customHeight="1">
      <c r="A552" s="135">
        <v>5444</v>
      </c>
      <c r="B552" s="15"/>
      <c r="C552" s="147" t="s">
        <v>562</v>
      </c>
      <c r="D552" s="20">
        <f t="shared" ref="D552:K552" si="150">IF(D224-D536&gt;0,D224-D536,0)</f>
        <v>0</v>
      </c>
      <c r="E552" s="20">
        <f t="shared" si="150"/>
        <v>0</v>
      </c>
      <c r="F552" s="20">
        <f t="shared" si="150"/>
        <v>0</v>
      </c>
      <c r="G552" s="20">
        <f t="shared" si="150"/>
        <v>0</v>
      </c>
      <c r="H552" s="20">
        <f t="shared" si="150"/>
        <v>0</v>
      </c>
      <c r="I552" s="20">
        <f t="shared" si="150"/>
        <v>0</v>
      </c>
      <c r="J552" s="20">
        <f t="shared" si="150"/>
        <v>0</v>
      </c>
      <c r="K552" s="21">
        <f t="shared" si="150"/>
        <v>475</v>
      </c>
    </row>
    <row r="553" spans="1:11" ht="18.75" customHeight="1" thickBot="1">
      <c r="A553" s="151">
        <v>5445</v>
      </c>
      <c r="B553" s="142"/>
      <c r="C553" s="149" t="s">
        <v>563</v>
      </c>
      <c r="D553" s="30">
        <f t="shared" ref="D553:K553" si="151">IF(D536-D224&gt;0,D536-D224,0)</f>
        <v>0</v>
      </c>
      <c r="E553" s="30">
        <f t="shared" si="151"/>
        <v>188</v>
      </c>
      <c r="F553" s="30">
        <f t="shared" si="151"/>
        <v>0</v>
      </c>
      <c r="G553" s="30">
        <f t="shared" si="151"/>
        <v>0</v>
      </c>
      <c r="H553" s="30">
        <f t="shared" si="151"/>
        <v>0</v>
      </c>
      <c r="I553" s="30">
        <f t="shared" si="151"/>
        <v>663</v>
      </c>
      <c r="J553" s="30">
        <f t="shared" si="151"/>
        <v>0</v>
      </c>
      <c r="K553" s="31">
        <f t="shared" si="151"/>
        <v>0</v>
      </c>
    </row>
    <row r="556" spans="1:11" s="97" customFormat="1" ht="29.25" customHeight="1">
      <c r="A556" s="133" t="s">
        <v>603</v>
      </c>
      <c r="B556" s="143"/>
      <c r="C556" s="143"/>
      <c r="E556" s="418" t="s">
        <v>573</v>
      </c>
      <c r="F556" s="418"/>
      <c r="I556" s="417" t="s">
        <v>268</v>
      </c>
      <c r="J556" s="417"/>
    </row>
    <row r="557" spans="1:11" s="97" customFormat="1">
      <c r="A557" s="96"/>
      <c r="B557" s="143"/>
      <c r="C557" s="143"/>
    </row>
    <row r="558" spans="1:11" s="97" customFormat="1">
      <c r="A558" s="96"/>
      <c r="B558" s="143"/>
      <c r="C558" s="143"/>
    </row>
    <row r="559" spans="1:11" s="97" customFormat="1">
      <c r="A559" s="96"/>
      <c r="B559" s="143"/>
      <c r="C559" s="143"/>
      <c r="E559" s="97" t="s">
        <v>140</v>
      </c>
      <c r="I559" s="97" t="s">
        <v>602</v>
      </c>
    </row>
    <row r="560" spans="1:11" s="97" customFormat="1">
      <c r="A560" s="96"/>
      <c r="B560" s="143"/>
      <c r="C560" s="143"/>
    </row>
  </sheetData>
  <sheetProtection password="CCCC" sheet="1" objects="1" scenarios="1"/>
  <mergeCells count="191">
    <mergeCell ref="A540:A542"/>
    <mergeCell ref="B540:B542"/>
    <mergeCell ref="C540:C542"/>
    <mergeCell ref="F487:I487"/>
    <mergeCell ref="D513:D515"/>
    <mergeCell ref="E424:K424"/>
    <mergeCell ref="D458:D460"/>
    <mergeCell ref="D486:D488"/>
    <mergeCell ref="A513:A515"/>
    <mergeCell ref="B513:B515"/>
    <mergeCell ref="C513:C515"/>
    <mergeCell ref="B486:B488"/>
    <mergeCell ref="C458:C460"/>
    <mergeCell ref="K487:K488"/>
    <mergeCell ref="E513:K513"/>
    <mergeCell ref="E486:K486"/>
    <mergeCell ref="C486:C488"/>
    <mergeCell ref="J487:J488"/>
    <mergeCell ref="E487:E488"/>
    <mergeCell ref="E458:K458"/>
    <mergeCell ref="A486:A488"/>
    <mergeCell ref="A424:A426"/>
    <mergeCell ref="A458:A460"/>
    <mergeCell ref="B458:B460"/>
    <mergeCell ref="I556:J556"/>
    <mergeCell ref="E556:F556"/>
    <mergeCell ref="F514:I514"/>
    <mergeCell ref="F541:I541"/>
    <mergeCell ref="E514:E515"/>
    <mergeCell ref="J541:J542"/>
    <mergeCell ref="J425:J426"/>
    <mergeCell ref="E425:E426"/>
    <mergeCell ref="E540:K540"/>
    <mergeCell ref="F459:I459"/>
    <mergeCell ref="J459:J460"/>
    <mergeCell ref="E459:E460"/>
    <mergeCell ref="K459:K460"/>
    <mergeCell ref="K425:K426"/>
    <mergeCell ref="J514:J515"/>
    <mergeCell ref="K541:K542"/>
    <mergeCell ref="K514:K515"/>
    <mergeCell ref="E541:E542"/>
    <mergeCell ref="F425:I425"/>
    <mergeCell ref="D540:D542"/>
    <mergeCell ref="D424:D426"/>
    <mergeCell ref="C371:C373"/>
    <mergeCell ref="K346:K347"/>
    <mergeCell ref="C396:C398"/>
    <mergeCell ref="B396:B398"/>
    <mergeCell ref="K372:K373"/>
    <mergeCell ref="D371:D373"/>
    <mergeCell ref="J346:J347"/>
    <mergeCell ref="E396:K396"/>
    <mergeCell ref="F372:I372"/>
    <mergeCell ref="E371:K371"/>
    <mergeCell ref="D396:D398"/>
    <mergeCell ref="D345:D347"/>
    <mergeCell ref="E372:E373"/>
    <mergeCell ref="E316:E317"/>
    <mergeCell ref="K397:K398"/>
    <mergeCell ref="J372:J373"/>
    <mergeCell ref="F397:I397"/>
    <mergeCell ref="E397:E398"/>
    <mergeCell ref="J397:J398"/>
    <mergeCell ref="F346:I346"/>
    <mergeCell ref="B424:B426"/>
    <mergeCell ref="C424:C426"/>
    <mergeCell ref="E346:E347"/>
    <mergeCell ref="A345:A347"/>
    <mergeCell ref="B345:B347"/>
    <mergeCell ref="C345:C347"/>
    <mergeCell ref="A396:A398"/>
    <mergeCell ref="B371:B373"/>
    <mergeCell ref="C284:C286"/>
    <mergeCell ref="A371:A373"/>
    <mergeCell ref="B315:B317"/>
    <mergeCell ref="E248:K248"/>
    <mergeCell ref="K249:K250"/>
    <mergeCell ref="E249:E250"/>
    <mergeCell ref="C315:C317"/>
    <mergeCell ref="E284:K284"/>
    <mergeCell ref="F285:I285"/>
    <mergeCell ref="F316:I316"/>
    <mergeCell ref="E315:K315"/>
    <mergeCell ref="J249:J250"/>
    <mergeCell ref="F249:I249"/>
    <mergeCell ref="K285:K286"/>
    <mergeCell ref="E285:E286"/>
    <mergeCell ref="D315:D317"/>
    <mergeCell ref="D248:D250"/>
    <mergeCell ref="K316:K317"/>
    <mergeCell ref="J285:J286"/>
    <mergeCell ref="A169:A171"/>
    <mergeCell ref="A217:A219"/>
    <mergeCell ref="C229:C231"/>
    <mergeCell ref="C248:C250"/>
    <mergeCell ref="A248:A250"/>
    <mergeCell ref="A195:A197"/>
    <mergeCell ref="A229:A231"/>
    <mergeCell ref="B248:B250"/>
    <mergeCell ref="A315:A317"/>
    <mergeCell ref="A284:A286"/>
    <mergeCell ref="B284:B286"/>
    <mergeCell ref="B86:B88"/>
    <mergeCell ref="D217:D219"/>
    <mergeCell ref="C169:C171"/>
    <mergeCell ref="C217:C219"/>
    <mergeCell ref="B169:B171"/>
    <mergeCell ref="D284:D286"/>
    <mergeCell ref="E345:K345"/>
    <mergeCell ref="J196:J197"/>
    <mergeCell ref="E230:E231"/>
    <mergeCell ref="E142:K142"/>
    <mergeCell ref="E143:E144"/>
    <mergeCell ref="J143:J144"/>
    <mergeCell ref="K143:K144"/>
    <mergeCell ref="E169:K169"/>
    <mergeCell ref="F143:I143"/>
    <mergeCell ref="J218:J219"/>
    <mergeCell ref="E196:E197"/>
    <mergeCell ref="K196:K197"/>
    <mergeCell ref="J230:J231"/>
    <mergeCell ref="B195:B197"/>
    <mergeCell ref="B229:B231"/>
    <mergeCell ref="B217:B219"/>
    <mergeCell ref="J316:J317"/>
    <mergeCell ref="C86:C88"/>
    <mergeCell ref="F19:I19"/>
    <mergeCell ref="D86:D88"/>
    <mergeCell ref="C27:C29"/>
    <mergeCell ref="J87:J88"/>
    <mergeCell ref="E229:K229"/>
    <mergeCell ref="F230:I230"/>
    <mergeCell ref="F218:I218"/>
    <mergeCell ref="F60:I60"/>
    <mergeCell ref="J28:J29"/>
    <mergeCell ref="E217:K217"/>
    <mergeCell ref="K230:K231"/>
    <mergeCell ref="E218:E219"/>
    <mergeCell ref="K218:K219"/>
    <mergeCell ref="K170:K171"/>
    <mergeCell ref="E195:K195"/>
    <mergeCell ref="F196:I196"/>
    <mergeCell ref="J170:J171"/>
    <mergeCell ref="J60:J61"/>
    <mergeCell ref="K87:K88"/>
    <mergeCell ref="D229:D231"/>
    <mergeCell ref="D195:D197"/>
    <mergeCell ref="C195:C197"/>
    <mergeCell ref="D169:D171"/>
    <mergeCell ref="E170:E171"/>
    <mergeCell ref="F170:I170"/>
    <mergeCell ref="C142:C144"/>
    <mergeCell ref="F117:I117"/>
    <mergeCell ref="D59:D61"/>
    <mergeCell ref="D27:D29"/>
    <mergeCell ref="F87:I87"/>
    <mergeCell ref="E116:K116"/>
    <mergeCell ref="K117:K118"/>
    <mergeCell ref="J117:J118"/>
    <mergeCell ref="E86:K86"/>
    <mergeCell ref="F28:I28"/>
    <mergeCell ref="K60:K61"/>
    <mergeCell ref="E59:K59"/>
    <mergeCell ref="E28:E29"/>
    <mergeCell ref="E27:K27"/>
    <mergeCell ref="K28:K29"/>
    <mergeCell ref="A142:A144"/>
    <mergeCell ref="A86:A88"/>
    <mergeCell ref="D142:D144"/>
    <mergeCell ref="E87:E88"/>
    <mergeCell ref="B142:B144"/>
    <mergeCell ref="A18:A20"/>
    <mergeCell ref="D18:D20"/>
    <mergeCell ref="D116:D118"/>
    <mergeCell ref="E19:E20"/>
    <mergeCell ref="E60:E61"/>
    <mergeCell ref="A116:A118"/>
    <mergeCell ref="A59:A61"/>
    <mergeCell ref="A27:A29"/>
    <mergeCell ref="B27:B29"/>
    <mergeCell ref="C116:C118"/>
    <mergeCell ref="E117:E118"/>
    <mergeCell ref="B59:B61"/>
    <mergeCell ref="B116:B118"/>
    <mergeCell ref="B18:B20"/>
    <mergeCell ref="C18:C20"/>
    <mergeCell ref="C59:C61"/>
    <mergeCell ref="E18:K18"/>
    <mergeCell ref="J19:J20"/>
    <mergeCell ref="K19:K20"/>
  </mergeCells>
  <phoneticPr fontId="5" type="noConversion"/>
  <dataValidations count="1">
    <dataValidation type="whole" allowBlank="1" showErrorMessage="1" errorTitle="Upozorenje" error="Niste uneli korektnu vrednost!_x000a_Ponovite unos." sqref="D22:K26 D221:K224 D400:K423 D31:K58 D63:K85 D120:K141 D146:K168 D173:K194 D199:K216 D233:K247 D517:K536 D288:K314 D319:K344 D349:K370 D375:K395 D428:K457 D462:K485 D90:K115 D252:K283 D490:K512">
      <formula1>0</formula1>
      <formula2>999999999</formula2>
    </dataValidation>
  </dataValidations>
  <pageMargins left="0.35433070866141736" right="0.35433070866141736" top="0.78740157480314965" bottom="0.39370078740157483" header="0.51181102362204722" footer="0.31496062992125984"/>
  <pageSetup paperSize="9" scale="80" orientation="landscape" r:id="rId1"/>
  <headerFooter alignWithMargins="0">
    <oddHeader>&amp;RСтрана &amp;P</oddHeader>
  </headerFooter>
  <rowBreaks count="20" manualBreakCount="20">
    <brk id="26" max="16383" man="1"/>
    <brk id="58" max="16383" man="1"/>
    <brk id="85" max="16383" man="1"/>
    <brk id="115" max="16383" man="1"/>
    <brk id="141" max="16383" man="1"/>
    <brk id="168" max="16383" man="1"/>
    <brk id="194" max="16383" man="1"/>
    <brk id="216" max="16383" man="1"/>
    <brk id="247" max="16383" man="1"/>
    <brk id="283" max="16383" man="1"/>
    <brk id="314" max="16383" man="1"/>
    <brk id="283" max="16383" man="1"/>
    <brk id="344" max="16383" man="1"/>
    <brk id="370" max="16383" man="1"/>
    <brk id="395" max="16383" man="1"/>
    <brk id="423" max="16383" man="1"/>
    <brk id="457" max="16383" man="1"/>
    <brk id="485" max="16383" man="1"/>
    <brk id="512" max="16383" man="1"/>
    <brk id="536" max="10" man="1"/>
  </rowBreaks>
  <drawing r:id="rId2"/>
  <legacyDrawing r:id="rId3"/>
  <controls>
    <mc:AlternateContent xmlns:mc="http://schemas.openxmlformats.org/markup-compatibility/2006">
      <mc:Choice Requires="x14">
        <control shapeId="38915" r:id="rId4" name="CommandButton1">
          <controlPr defaultSize="0" print="0" autoLine="0" r:id="rId5">
            <anchor moveWithCells="1">
              <from>
                <xdr:col>9</xdr:col>
                <xdr:colOff>447675</xdr:colOff>
                <xdr:row>4</xdr:row>
                <xdr:rowOff>0</xdr:rowOff>
              </from>
              <to>
                <xdr:col>10</xdr:col>
                <xdr:colOff>866775</xdr:colOff>
                <xdr:row>6</xdr:row>
                <xdr:rowOff>85725</xdr:rowOff>
              </to>
            </anchor>
          </controlPr>
        </control>
      </mc:Choice>
      <mc:Fallback>
        <control shapeId="38915" r:id="rId4" name="CommandButton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F33"/>
  <sheetViews>
    <sheetView showGridLines="0" showRowColHeaders="0" showZeros="0" showOutlineSymbols="0" topLeftCell="A4" zoomScaleNormal="100" workbookViewId="0">
      <selection activeCell="E18" sqref="E18"/>
    </sheetView>
  </sheetViews>
  <sheetFormatPr defaultRowHeight="12.75"/>
  <cols>
    <col min="3" max="3" width="77.7109375" bestFit="1" customWidth="1"/>
    <col min="4" max="4" width="26.7109375" customWidth="1"/>
    <col min="5" max="5" width="25" bestFit="1" customWidth="1"/>
  </cols>
  <sheetData>
    <row r="1" spans="1:5">
      <c r="A1" s="59" t="s">
        <v>56</v>
      </c>
      <c r="B1" s="60"/>
      <c r="E1" s="132" t="s">
        <v>575</v>
      </c>
    </row>
    <row r="2" spans="1:5">
      <c r="A2" s="59" t="s">
        <v>206</v>
      </c>
      <c r="B2" s="60"/>
    </row>
    <row r="3" spans="1:5">
      <c r="A3" s="59" t="s">
        <v>270</v>
      </c>
      <c r="B3" s="60"/>
      <c r="D3" s="61"/>
    </row>
    <row r="4" spans="1:5">
      <c r="A4" s="59"/>
      <c r="B4" s="60"/>
    </row>
    <row r="5" spans="1:5" ht="15">
      <c r="A5" s="59"/>
      <c r="C5" s="62" t="s">
        <v>1771</v>
      </c>
    </row>
    <row r="6" spans="1:5">
      <c r="A6" s="63"/>
      <c r="B6" s="64"/>
      <c r="C6" s="65"/>
      <c r="D6" s="52"/>
    </row>
    <row r="7" spans="1:5">
      <c r="A7" s="66" t="str">
        <f>"ФИЛИЈАЛА:   " &amp; Filijala</f>
        <v>ФИЛИЈАЛА:   30 БЕОГРАД</v>
      </c>
      <c r="B7" s="67"/>
      <c r="C7" s="52"/>
      <c r="D7" s="52"/>
    </row>
    <row r="8" spans="1:5">
      <c r="A8" s="66" t="str">
        <f>"ЗДРАВСТВЕНА УСТАНОВА:  " &amp; ZU</f>
        <v>ЗДРАВСТВЕНА УСТАНОВА:  100230018 СБ ЗА ЦЕРЕБРАЛНУ ПАРАЛИЗУ БГД</v>
      </c>
      <c r="B8" s="67"/>
      <c r="C8" s="52"/>
      <c r="D8" s="52"/>
    </row>
    <row r="9" spans="1:5">
      <c r="A9" s="63"/>
      <c r="B9" s="67"/>
      <c r="C9" s="52"/>
      <c r="D9" s="52"/>
    </row>
    <row r="10" spans="1:5" ht="13.5" thickBot="1">
      <c r="E10" s="53" t="s">
        <v>579</v>
      </c>
    </row>
    <row r="11" spans="1:5">
      <c r="A11" s="419" t="s">
        <v>119</v>
      </c>
      <c r="B11" s="420"/>
      <c r="C11" s="68" t="s">
        <v>120</v>
      </c>
      <c r="D11" s="69" t="s">
        <v>134</v>
      </c>
      <c r="E11" s="70" t="s">
        <v>135</v>
      </c>
    </row>
    <row r="12" spans="1:5">
      <c r="A12" s="71">
        <v>1</v>
      </c>
      <c r="B12" s="72">
        <v>2</v>
      </c>
      <c r="C12" s="72">
        <v>3</v>
      </c>
      <c r="D12" s="73">
        <v>4</v>
      </c>
      <c r="E12" s="74">
        <v>5</v>
      </c>
    </row>
    <row r="13" spans="1:5" ht="24" customHeight="1">
      <c r="A13" s="75" t="s">
        <v>55</v>
      </c>
      <c r="B13" s="76"/>
      <c r="C13" s="77" t="s">
        <v>1750</v>
      </c>
      <c r="D13" s="78">
        <f>D14+D15</f>
        <v>2541</v>
      </c>
      <c r="E13" s="79">
        <f>E14+E15</f>
        <v>1105</v>
      </c>
    </row>
    <row r="14" spans="1:5" ht="24" customHeight="1">
      <c r="A14" s="80"/>
      <c r="B14" s="81" t="s">
        <v>109</v>
      </c>
      <c r="C14" s="82" t="s">
        <v>121</v>
      </c>
      <c r="D14" s="83">
        <v>2526</v>
      </c>
      <c r="E14" s="84">
        <v>1102</v>
      </c>
    </row>
    <row r="15" spans="1:5" ht="24" customHeight="1">
      <c r="A15" s="80"/>
      <c r="B15" s="81" t="s">
        <v>110</v>
      </c>
      <c r="C15" s="82" t="s">
        <v>122</v>
      </c>
      <c r="D15" s="83">
        <v>15</v>
      </c>
      <c r="E15" s="84">
        <v>3</v>
      </c>
    </row>
    <row r="16" spans="1:5" ht="24" customHeight="1">
      <c r="A16" s="75" t="s">
        <v>111</v>
      </c>
      <c r="B16" s="76"/>
      <c r="C16" s="85" t="s">
        <v>1772</v>
      </c>
      <c r="D16" s="78">
        <f>D17+D18+D19</f>
        <v>243800</v>
      </c>
      <c r="E16" s="79">
        <f>E17+E18+E19</f>
        <v>241888</v>
      </c>
    </row>
    <row r="17" spans="1:6" ht="24" customHeight="1">
      <c r="A17" s="80"/>
      <c r="B17" s="81" t="s">
        <v>114</v>
      </c>
      <c r="C17" s="82" t="s">
        <v>123</v>
      </c>
      <c r="D17" s="83">
        <v>243800</v>
      </c>
      <c r="E17" s="84">
        <v>241849</v>
      </c>
    </row>
    <row r="18" spans="1:6" ht="24" customHeight="1">
      <c r="A18" s="80"/>
      <c r="B18" s="81" t="s">
        <v>115</v>
      </c>
      <c r="C18" s="82" t="s">
        <v>124</v>
      </c>
      <c r="D18" s="83"/>
      <c r="E18" s="84"/>
    </row>
    <row r="19" spans="1:6" ht="24" customHeight="1">
      <c r="A19" s="80"/>
      <c r="B19" s="81" t="s">
        <v>116</v>
      </c>
      <c r="C19" s="82" t="s">
        <v>125</v>
      </c>
      <c r="D19" s="83"/>
      <c r="E19" s="84">
        <v>39</v>
      </c>
    </row>
    <row r="20" spans="1:6" ht="24" customHeight="1">
      <c r="A20" s="75" t="s">
        <v>112</v>
      </c>
      <c r="B20" s="76"/>
      <c r="C20" s="85" t="s">
        <v>1773</v>
      </c>
      <c r="D20" s="78">
        <f>D21+D22+D23</f>
        <v>243988</v>
      </c>
      <c r="E20" s="79">
        <f>E21+E22+E23</f>
        <v>242512</v>
      </c>
    </row>
    <row r="21" spans="1:6" ht="24" customHeight="1">
      <c r="A21" s="80"/>
      <c r="B21" s="81" t="s">
        <v>126</v>
      </c>
      <c r="C21" s="82" t="s">
        <v>127</v>
      </c>
      <c r="D21" s="83">
        <v>243988</v>
      </c>
      <c r="E21" s="84">
        <v>242512</v>
      </c>
    </row>
    <row r="22" spans="1:6" ht="24" customHeight="1">
      <c r="A22" s="80"/>
      <c r="B22" s="81" t="s">
        <v>128</v>
      </c>
      <c r="C22" s="82" t="s">
        <v>129</v>
      </c>
      <c r="D22" s="83"/>
      <c r="E22" s="84"/>
    </row>
    <row r="23" spans="1:6" ht="24" customHeight="1">
      <c r="A23" s="80"/>
      <c r="B23" s="81" t="s">
        <v>130</v>
      </c>
      <c r="C23" s="82" t="s">
        <v>131</v>
      </c>
      <c r="D23" s="83"/>
      <c r="E23" s="84"/>
    </row>
    <row r="24" spans="1:6" ht="24" customHeight="1">
      <c r="A24" s="75" t="s">
        <v>113</v>
      </c>
      <c r="B24" s="76"/>
      <c r="C24" s="77" t="s">
        <v>1774</v>
      </c>
      <c r="D24" s="78">
        <f>D13+D16-D20</f>
        <v>2353</v>
      </c>
      <c r="E24" s="78">
        <f>E13+E16-E20</f>
        <v>481</v>
      </c>
      <c r="F24" s="86"/>
    </row>
    <row r="25" spans="1:6" ht="24" customHeight="1">
      <c r="A25" s="80"/>
      <c r="B25" s="81" t="s">
        <v>117</v>
      </c>
      <c r="C25" s="82" t="s">
        <v>132</v>
      </c>
      <c r="D25" s="87">
        <v>2339</v>
      </c>
      <c r="E25" s="84">
        <v>481</v>
      </c>
    </row>
    <row r="26" spans="1:6" ht="24" customHeight="1" thickBot="1">
      <c r="A26" s="88"/>
      <c r="B26" s="89" t="s">
        <v>118</v>
      </c>
      <c r="C26" s="90" t="s">
        <v>133</v>
      </c>
      <c r="D26" s="91">
        <v>14</v>
      </c>
      <c r="E26" s="92"/>
    </row>
    <row r="28" spans="1:6">
      <c r="C28" s="331" t="str">
        <f>+IF(D25+D26=D24,"","Грешка, збир 4.1 и 4.2 није једнак салду средстава у колони 4")</f>
        <v/>
      </c>
    </row>
    <row r="29" spans="1:6">
      <c r="C29" s="331" t="str">
        <f>+IF(E25+E26=E24,"","Грешка, збир 4.1 и 4.2 није једнак салду средстава у колони 5")</f>
        <v/>
      </c>
    </row>
    <row r="30" spans="1:6">
      <c r="C30" s="331" t="str">
        <f>+IF((ObrazacIB!E23+ObrazacIB!E147+ObrazacIB!E176)=K9OOSO!D17," ","Грешка, подаци о приходима и примањима у колони 4 нису усклађени са Обрасцем ИБ !!!")</f>
        <v xml:space="preserve"> </v>
      </c>
    </row>
    <row r="31" spans="1:6">
      <c r="C31" s="331" t="str">
        <f>+IF((ObrazacIB!I23+ObrazacIB!I147+ObrazacIB!I176)=K9OOSO!E17," ","Грешка, подаци о приходима и примањима у колони 5 нису усклађени са Обрасцем ИБ !!!")</f>
        <v xml:space="preserve"> </v>
      </c>
    </row>
    <row r="32" spans="1:6">
      <c r="C32" s="331" t="str">
        <f>+IF((ObrazacIB!E234+ObrazacIB!E430+ObrazacIB!E480-ObrazacIB!E310)=K9OOSO!D21," ","Грешка, подаци о расходима и издацима у колони 4 нису усклађени са Обрасцем 5 !!!")</f>
        <v xml:space="preserve"> </v>
      </c>
    </row>
    <row r="33" spans="3:3">
      <c r="C33" s="331" t="str">
        <f>+IF((ObrazacIB!I234+ObrazacIB!I430+ObrazacIB!I480)=K9OOSO!E21," ","Грешка, подаци о расходима и издацима у колони 5 нису усклађени са Обрасцем 5 !!!")</f>
        <v xml:space="preserve"> </v>
      </c>
    </row>
  </sheetData>
  <sheetProtection password="CCCC" sheet="1" objects="1" scenarios="1"/>
  <mergeCells count="1">
    <mergeCell ref="A11:B11"/>
  </mergeCells>
  <phoneticPr fontId="20" type="noConversion"/>
  <dataValidations count="1">
    <dataValidation type="whole" allowBlank="1" showInputMessage="1" showErrorMessage="1" errorTitle="UPOZORENJE" error="Niste uneli korektnu vrednost!_x000a_Pokušajte ponovo!" sqref="D13:E26">
      <formula1>0</formula1>
      <formula2>9999999999999</formula2>
    </dataValidation>
  </dataValidations>
  <pageMargins left="0.75" right="0.75" top="1" bottom="1" header="0.5" footer="0.5"/>
  <pageSetup paperSize="9" scale="85" orientation="landscape" verticalDpi="4294967295" r:id="rId1"/>
  <headerFooter alignWithMargins="0">
    <oddFooter xml:space="preserve">&amp;LСаставио:
__________________________
&amp;RДиректор здравствене установе:
__________________________
</oddFooter>
  </headerFooter>
  <drawing r:id="rId2"/>
  <legacyDrawing r:id="rId3"/>
  <controls>
    <mc:AlternateContent xmlns:mc="http://schemas.openxmlformats.org/markup-compatibility/2006">
      <mc:Choice Requires="x14">
        <control shapeId="54273" r:id="rId4" name="CommandButton1">
          <controlPr defaultSize="0" print="0" autoLine="0" r:id="rId5">
            <anchor moveWithCells="1">
              <from>
                <xdr:col>4</xdr:col>
                <xdr:colOff>695325</xdr:colOff>
                <xdr:row>3</xdr:row>
                <xdr:rowOff>66675</xdr:rowOff>
              </from>
              <to>
                <xdr:col>4</xdr:col>
                <xdr:colOff>1590675</xdr:colOff>
                <xdr:row>4</xdr:row>
                <xdr:rowOff>171450</xdr:rowOff>
              </to>
            </anchor>
          </controlPr>
        </control>
      </mc:Choice>
      <mc:Fallback>
        <control shapeId="54273" r:id="rId4" name="CommandButton1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N434"/>
  <sheetViews>
    <sheetView showGridLines="0" showRowColHeaders="0" showZeros="0" showOutlineSymbols="0" zoomScaleNormal="100" zoomScaleSheetLayoutView="95" workbookViewId="0"/>
  </sheetViews>
  <sheetFormatPr defaultRowHeight="12.75"/>
  <cols>
    <col min="1" max="1" width="9.140625" style="161"/>
    <col min="2" max="2" width="7.85546875" style="160" customWidth="1"/>
    <col min="3" max="3" width="63.7109375" style="160" customWidth="1"/>
    <col min="4" max="4" width="15.7109375" style="160" customWidth="1"/>
    <col min="5" max="5" width="16.5703125" style="160" customWidth="1"/>
    <col min="6" max="6" width="15.85546875" style="160" customWidth="1"/>
    <col min="7" max="7" width="15.140625" style="160" customWidth="1"/>
    <col min="8" max="8" width="16.5703125" style="160" customWidth="1"/>
    <col min="9" max="10" width="17.140625" style="160" customWidth="1"/>
    <col min="11" max="16384" width="9.140625" style="160"/>
  </cols>
  <sheetData>
    <row r="1" spans="1:8">
      <c r="A1" s="181" t="s">
        <v>56</v>
      </c>
    </row>
    <row r="2" spans="1:8">
      <c r="A2" s="181" t="s">
        <v>206</v>
      </c>
      <c r="H2" s="180" t="s">
        <v>577</v>
      </c>
    </row>
    <row r="3" spans="1:8">
      <c r="A3" s="181" t="s">
        <v>270</v>
      </c>
      <c r="D3" s="180"/>
      <c r="E3" s="180"/>
    </row>
    <row r="6" spans="1:8" ht="9" customHeight="1"/>
    <row r="7" spans="1:8">
      <c r="A7" s="179" t="str">
        <f>"ФИЛИЈАЛА:   " &amp; Filijala</f>
        <v>ФИЛИЈАЛА:   30 БЕОГРАД</v>
      </c>
      <c r="B7" s="174"/>
      <c r="C7" s="173"/>
      <c r="D7" s="173"/>
      <c r="E7" s="173"/>
    </row>
    <row r="8" spans="1:8" ht="18.75" customHeight="1">
      <c r="A8" s="179" t="str">
        <f>"ЗДРАВСТВЕНА УСТАНОВА:  " &amp; ZU</f>
        <v>ЗДРАВСТВЕНА УСТАНОВА:  100230018 СБ ЗА ЦЕРЕБРАЛНУ ПАРАЛИЗУ БГД</v>
      </c>
      <c r="B8" s="174"/>
      <c r="C8" s="173"/>
      <c r="D8" s="173"/>
      <c r="E8" s="173"/>
    </row>
    <row r="9" spans="1:8" ht="9.75" customHeight="1">
      <c r="A9" s="175"/>
      <c r="B9" s="174"/>
      <c r="C9" s="177"/>
      <c r="D9" s="178"/>
      <c r="E9" s="178"/>
    </row>
    <row r="10" spans="1:8" ht="7.5" customHeight="1">
      <c r="A10" s="175"/>
      <c r="B10" s="174"/>
      <c r="C10" s="177"/>
      <c r="D10" s="176"/>
      <c r="E10" s="176"/>
    </row>
    <row r="11" spans="1:8" ht="6" customHeight="1">
      <c r="A11" s="175"/>
      <c r="B11" s="174"/>
      <c r="C11" s="173"/>
      <c r="D11" s="173"/>
      <c r="E11" s="173"/>
    </row>
    <row r="12" spans="1:8" ht="1.5" customHeight="1">
      <c r="A12" s="170"/>
      <c r="B12" s="171"/>
      <c r="C12" s="170"/>
      <c r="D12" s="169"/>
      <c r="E12" s="169"/>
    </row>
    <row r="13" spans="1:8" ht="4.5" customHeight="1">
      <c r="A13" s="172"/>
      <c r="B13" s="171"/>
      <c r="C13" s="170"/>
      <c r="D13" s="169"/>
      <c r="E13" s="169"/>
    </row>
    <row r="14" spans="1:8" ht="18.75">
      <c r="A14" s="168" t="s">
        <v>576</v>
      </c>
      <c r="B14" s="168"/>
      <c r="C14" s="168"/>
      <c r="D14" s="168"/>
      <c r="E14" s="168"/>
    </row>
    <row r="15" spans="1:8" ht="19.5" customHeight="1">
      <c r="A15" s="167" t="s">
        <v>1770</v>
      </c>
      <c r="B15" s="166"/>
      <c r="C15" s="166"/>
      <c r="D15" s="166"/>
      <c r="E15" s="166"/>
    </row>
    <row r="16" spans="1:8" ht="36" customHeight="1">
      <c r="A16" s="164" t="s">
        <v>247</v>
      </c>
    </row>
    <row r="17" spans="1:10" ht="18" customHeight="1" thickBot="1">
      <c r="D17" s="165"/>
      <c r="E17" s="165"/>
      <c r="G17" s="321"/>
      <c r="H17" s="322"/>
      <c r="I17" s="322"/>
      <c r="J17" s="237" t="s">
        <v>579</v>
      </c>
    </row>
    <row r="18" spans="1:10" ht="24" customHeight="1">
      <c r="A18" s="436" t="s">
        <v>311</v>
      </c>
      <c r="B18" s="426" t="s">
        <v>312</v>
      </c>
      <c r="C18" s="426" t="s">
        <v>313</v>
      </c>
      <c r="D18" s="424" t="s">
        <v>620</v>
      </c>
      <c r="E18" s="424" t="s">
        <v>619</v>
      </c>
      <c r="F18" s="428" t="s">
        <v>618</v>
      </c>
      <c r="G18" s="424" t="s">
        <v>1751</v>
      </c>
      <c r="H18" s="424" t="s">
        <v>1010</v>
      </c>
      <c r="I18" s="424" t="s">
        <v>1012</v>
      </c>
      <c r="J18" s="421" t="s">
        <v>610</v>
      </c>
    </row>
    <row r="19" spans="1:10" ht="35.25" customHeight="1">
      <c r="A19" s="437"/>
      <c r="B19" s="439"/>
      <c r="C19" s="438"/>
      <c r="D19" s="425"/>
      <c r="E19" s="425"/>
      <c r="F19" s="429"/>
      <c r="G19" s="425"/>
      <c r="H19" s="425"/>
      <c r="I19" s="425"/>
      <c r="J19" s="422"/>
    </row>
    <row r="20" spans="1:10" ht="24.75" customHeight="1">
      <c r="A20" s="437"/>
      <c r="B20" s="439"/>
      <c r="C20" s="438"/>
      <c r="D20" s="425"/>
      <c r="E20" s="425"/>
      <c r="F20" s="429"/>
      <c r="G20" s="425"/>
      <c r="H20" s="425"/>
      <c r="I20" s="425"/>
      <c r="J20" s="423"/>
    </row>
    <row r="21" spans="1:10">
      <c r="A21" s="359">
        <v>1</v>
      </c>
      <c r="B21" s="360">
        <v>2</v>
      </c>
      <c r="C21" s="360">
        <v>3</v>
      </c>
      <c r="D21" s="323">
        <v>4</v>
      </c>
      <c r="E21" s="323">
        <v>5</v>
      </c>
      <c r="F21" s="361" t="s">
        <v>407</v>
      </c>
      <c r="G21" s="215">
        <v>7</v>
      </c>
      <c r="H21" s="323">
        <v>8</v>
      </c>
      <c r="I21" s="323">
        <v>9</v>
      </c>
      <c r="J21" s="18" t="s">
        <v>1011</v>
      </c>
    </row>
    <row r="22" spans="1:10" ht="25.5">
      <c r="A22" s="362">
        <v>5001</v>
      </c>
      <c r="B22" s="360"/>
      <c r="C22" s="363" t="s">
        <v>617</v>
      </c>
      <c r="D22" s="324">
        <f>D23</f>
        <v>0</v>
      </c>
      <c r="E22" s="324">
        <f>E23</f>
        <v>0</v>
      </c>
      <c r="F22" s="364">
        <f t="shared" ref="F22:F32" si="0">D22+E22</f>
        <v>0</v>
      </c>
      <c r="G22" s="216">
        <f>G23</f>
        <v>0</v>
      </c>
      <c r="H22" s="216">
        <f>H23</f>
        <v>0</v>
      </c>
      <c r="I22" s="216">
        <f>I23</f>
        <v>0</v>
      </c>
      <c r="J22" s="21">
        <f t="shared" ref="J22:J32" si="1">+F22+G22+H22+I22</f>
        <v>0</v>
      </c>
    </row>
    <row r="23" spans="1:10">
      <c r="A23" s="362">
        <v>5002</v>
      </c>
      <c r="B23" s="360">
        <v>700000</v>
      </c>
      <c r="C23" s="363" t="s">
        <v>417</v>
      </c>
      <c r="D23" s="324">
        <f>D24+D29</f>
        <v>0</v>
      </c>
      <c r="E23" s="324">
        <f>E24+E29</f>
        <v>0</v>
      </c>
      <c r="F23" s="364">
        <f t="shared" si="0"/>
        <v>0</v>
      </c>
      <c r="G23" s="216">
        <f>G24+G29</f>
        <v>0</v>
      </c>
      <c r="H23" s="216">
        <f>H24+H29</f>
        <v>0</v>
      </c>
      <c r="I23" s="216">
        <f>I24+I29</f>
        <v>0</v>
      </c>
      <c r="J23" s="21">
        <f t="shared" si="1"/>
        <v>0</v>
      </c>
    </row>
    <row r="24" spans="1:10" ht="12.75" customHeight="1">
      <c r="A24" s="359">
        <v>5094</v>
      </c>
      <c r="B24" s="360">
        <v>770000</v>
      </c>
      <c r="C24" s="363" t="s">
        <v>429</v>
      </c>
      <c r="D24" s="324">
        <f>D25+D27</f>
        <v>0</v>
      </c>
      <c r="E24" s="324">
        <f>E25+E27</f>
        <v>0</v>
      </c>
      <c r="F24" s="364">
        <f t="shared" si="0"/>
        <v>0</v>
      </c>
      <c r="G24" s="216">
        <f>G25+G27</f>
        <v>0</v>
      </c>
      <c r="H24" s="216">
        <f>H25+H27</f>
        <v>0</v>
      </c>
      <c r="I24" s="216">
        <f>I25+I27</f>
        <v>0</v>
      </c>
      <c r="J24" s="21">
        <f t="shared" si="1"/>
        <v>0</v>
      </c>
    </row>
    <row r="25" spans="1:10">
      <c r="A25" s="359">
        <v>5095</v>
      </c>
      <c r="B25" s="360">
        <v>771000</v>
      </c>
      <c r="C25" s="363" t="s">
        <v>430</v>
      </c>
      <c r="D25" s="324">
        <f>D26</f>
        <v>0</v>
      </c>
      <c r="E25" s="324">
        <f>E26</f>
        <v>0</v>
      </c>
      <c r="F25" s="364">
        <f t="shared" si="0"/>
        <v>0</v>
      </c>
      <c r="G25" s="216">
        <f>+G26</f>
        <v>0</v>
      </c>
      <c r="H25" s="324">
        <f>H26</f>
        <v>0</v>
      </c>
      <c r="I25" s="324">
        <f>I26</f>
        <v>0</v>
      </c>
      <c r="J25" s="21">
        <f t="shared" si="1"/>
        <v>0</v>
      </c>
    </row>
    <row r="26" spans="1:10">
      <c r="A26" s="365">
        <v>5096</v>
      </c>
      <c r="B26" s="366">
        <v>771100</v>
      </c>
      <c r="C26" s="367" t="s">
        <v>370</v>
      </c>
      <c r="D26" s="325"/>
      <c r="E26" s="325"/>
      <c r="F26" s="364">
        <f t="shared" si="0"/>
        <v>0</v>
      </c>
      <c r="G26" s="217"/>
      <c r="H26" s="325"/>
      <c r="I26" s="325"/>
      <c r="J26" s="21">
        <f t="shared" si="1"/>
        <v>0</v>
      </c>
    </row>
    <row r="27" spans="1:10" ht="25.5">
      <c r="A27" s="359">
        <v>5097</v>
      </c>
      <c r="B27" s="360">
        <v>772000</v>
      </c>
      <c r="C27" s="363" t="s">
        <v>431</v>
      </c>
      <c r="D27" s="324">
        <f>D28</f>
        <v>0</v>
      </c>
      <c r="E27" s="324">
        <f>E28</f>
        <v>0</v>
      </c>
      <c r="F27" s="364">
        <f t="shared" si="0"/>
        <v>0</v>
      </c>
      <c r="G27" s="216">
        <f>G28</f>
        <v>0</v>
      </c>
      <c r="H27" s="216">
        <f>H28</f>
        <v>0</v>
      </c>
      <c r="I27" s="216">
        <f>I28</f>
        <v>0</v>
      </c>
      <c r="J27" s="21">
        <f t="shared" si="1"/>
        <v>0</v>
      </c>
    </row>
    <row r="28" spans="1:10">
      <c r="A28" s="365">
        <v>5098</v>
      </c>
      <c r="B28" s="366">
        <v>772100</v>
      </c>
      <c r="C28" s="367" t="s">
        <v>371</v>
      </c>
      <c r="D28" s="325"/>
      <c r="E28" s="325"/>
      <c r="F28" s="364">
        <f t="shared" si="0"/>
        <v>0</v>
      </c>
      <c r="G28" s="217"/>
      <c r="H28" s="325"/>
      <c r="I28" s="325"/>
      <c r="J28" s="21">
        <f t="shared" si="1"/>
        <v>0</v>
      </c>
    </row>
    <row r="29" spans="1:10" ht="25.5">
      <c r="A29" s="359">
        <v>5099</v>
      </c>
      <c r="B29" s="360">
        <v>780000</v>
      </c>
      <c r="C29" s="363" t="s">
        <v>432</v>
      </c>
      <c r="D29" s="324">
        <f>D30</f>
        <v>0</v>
      </c>
      <c r="E29" s="324">
        <f>E30</f>
        <v>0</v>
      </c>
      <c r="F29" s="364">
        <f t="shared" si="0"/>
        <v>0</v>
      </c>
      <c r="G29" s="324">
        <f t="shared" ref="G29:I30" si="2">G30</f>
        <v>0</v>
      </c>
      <c r="H29" s="324">
        <f t="shared" si="2"/>
        <v>0</v>
      </c>
      <c r="I29" s="324">
        <f t="shared" si="2"/>
        <v>0</v>
      </c>
      <c r="J29" s="21">
        <f t="shared" si="1"/>
        <v>0</v>
      </c>
    </row>
    <row r="30" spans="1:10" ht="25.5">
      <c r="A30" s="359">
        <v>5100</v>
      </c>
      <c r="B30" s="360">
        <v>781000</v>
      </c>
      <c r="C30" s="363" t="s">
        <v>433</v>
      </c>
      <c r="D30" s="324">
        <f>D31</f>
        <v>0</v>
      </c>
      <c r="E30" s="324">
        <f>E31</f>
        <v>0</v>
      </c>
      <c r="F30" s="364">
        <f t="shared" si="0"/>
        <v>0</v>
      </c>
      <c r="G30" s="324">
        <f t="shared" si="2"/>
        <v>0</v>
      </c>
      <c r="H30" s="324">
        <f t="shared" si="2"/>
        <v>0</v>
      </c>
      <c r="I30" s="324">
        <f t="shared" si="2"/>
        <v>0</v>
      </c>
      <c r="J30" s="21">
        <f t="shared" si="1"/>
        <v>0</v>
      </c>
    </row>
    <row r="31" spans="1:10">
      <c r="A31" s="365">
        <v>5101</v>
      </c>
      <c r="B31" s="366">
        <v>781100</v>
      </c>
      <c r="C31" s="367" t="s">
        <v>261</v>
      </c>
      <c r="D31" s="217"/>
      <c r="E31" s="217"/>
      <c r="F31" s="364">
        <f t="shared" si="0"/>
        <v>0</v>
      </c>
      <c r="G31" s="217"/>
      <c r="H31" s="217"/>
      <c r="I31" s="217"/>
      <c r="J31" s="21">
        <f t="shared" si="1"/>
        <v>0</v>
      </c>
    </row>
    <row r="32" spans="1:10" ht="13.5" thickBot="1">
      <c r="A32" s="368">
        <v>5171</v>
      </c>
      <c r="B32" s="369"/>
      <c r="C32" s="370" t="s">
        <v>616</v>
      </c>
      <c r="D32" s="326">
        <f>D22</f>
        <v>0</v>
      </c>
      <c r="E32" s="326">
        <f>E22</f>
        <v>0</v>
      </c>
      <c r="F32" s="371">
        <f t="shared" si="0"/>
        <v>0</v>
      </c>
      <c r="G32" s="218">
        <f>G22</f>
        <v>0</v>
      </c>
      <c r="H32" s="218">
        <f>H22</f>
        <v>0</v>
      </c>
      <c r="I32" s="218">
        <f>I22</f>
        <v>0</v>
      </c>
      <c r="J32" s="31">
        <f t="shared" si="1"/>
        <v>0</v>
      </c>
    </row>
    <row r="33" spans="1:10">
      <c r="A33" s="372"/>
      <c r="B33" s="373"/>
      <c r="C33" s="373"/>
      <c r="D33" s="373"/>
      <c r="E33" s="373"/>
      <c r="F33" s="321"/>
      <c r="G33" s="321"/>
      <c r="H33" s="373"/>
      <c r="I33" s="373"/>
      <c r="J33" s="321"/>
    </row>
    <row r="34" spans="1:10">
      <c r="A34" s="372"/>
      <c r="B34" s="373"/>
      <c r="C34" s="373"/>
      <c r="D34" s="373"/>
      <c r="E34" s="373"/>
      <c r="F34" s="321"/>
      <c r="G34" s="321"/>
      <c r="H34" s="373"/>
      <c r="I34" s="373"/>
      <c r="J34" s="321"/>
    </row>
    <row r="35" spans="1:10">
      <c r="A35" s="374" t="s">
        <v>188</v>
      </c>
      <c r="B35" s="373"/>
      <c r="C35" s="373"/>
      <c r="D35" s="373"/>
      <c r="E35" s="373"/>
      <c r="F35" s="321"/>
      <c r="G35" s="321"/>
      <c r="H35" s="373"/>
      <c r="I35" s="373"/>
      <c r="J35" s="321"/>
    </row>
    <row r="36" spans="1:10" ht="13.5" thickBot="1">
      <c r="A36" s="372"/>
      <c r="B36" s="373"/>
      <c r="C36" s="373"/>
      <c r="D36" s="375"/>
      <c r="E36" s="373"/>
      <c r="F36" s="321"/>
      <c r="G36" s="321"/>
      <c r="H36" s="376"/>
      <c r="I36" s="373"/>
      <c r="J36" s="375" t="s">
        <v>579</v>
      </c>
    </row>
    <row r="37" spans="1:10" ht="19.5" customHeight="1">
      <c r="A37" s="436" t="s">
        <v>311</v>
      </c>
      <c r="B37" s="426" t="s">
        <v>312</v>
      </c>
      <c r="C37" s="426" t="s">
        <v>313</v>
      </c>
      <c r="D37" s="426" t="s">
        <v>1752</v>
      </c>
      <c r="E37" s="426" t="s">
        <v>1753</v>
      </c>
      <c r="F37" s="428" t="s">
        <v>1754</v>
      </c>
      <c r="G37" s="431" t="s">
        <v>1755</v>
      </c>
      <c r="H37" s="433" t="s">
        <v>1756</v>
      </c>
      <c r="I37" s="433" t="s">
        <v>1012</v>
      </c>
      <c r="J37" s="421" t="s">
        <v>610</v>
      </c>
    </row>
    <row r="38" spans="1:10" ht="18" customHeight="1">
      <c r="A38" s="440"/>
      <c r="B38" s="427"/>
      <c r="C38" s="427"/>
      <c r="D38" s="427"/>
      <c r="E38" s="427"/>
      <c r="F38" s="430"/>
      <c r="G38" s="432"/>
      <c r="H38" s="434"/>
      <c r="I38" s="434"/>
      <c r="J38" s="422"/>
    </row>
    <row r="39" spans="1:10" ht="14.25" customHeight="1">
      <c r="A39" s="440"/>
      <c r="B39" s="427"/>
      <c r="C39" s="427"/>
      <c r="D39" s="427"/>
      <c r="E39" s="427"/>
      <c r="F39" s="430"/>
      <c r="G39" s="432"/>
      <c r="H39" s="435"/>
      <c r="I39" s="435"/>
      <c r="J39" s="423"/>
    </row>
    <row r="40" spans="1:10">
      <c r="A40" s="359">
        <v>1</v>
      </c>
      <c r="B40" s="360">
        <v>2</v>
      </c>
      <c r="C40" s="360">
        <v>3</v>
      </c>
      <c r="D40" s="360">
        <v>4</v>
      </c>
      <c r="E40" s="360">
        <v>5</v>
      </c>
      <c r="F40" s="361" t="s">
        <v>407</v>
      </c>
      <c r="G40" s="377">
        <v>7</v>
      </c>
      <c r="H40" s="360">
        <v>8</v>
      </c>
      <c r="I40" s="360">
        <v>9</v>
      </c>
      <c r="J40" s="18" t="s">
        <v>1011</v>
      </c>
    </row>
    <row r="41" spans="1:10" ht="25.5">
      <c r="A41" s="378">
        <v>5172</v>
      </c>
      <c r="B41" s="360"/>
      <c r="C41" s="363" t="s">
        <v>461</v>
      </c>
      <c r="D41" s="379">
        <f t="shared" ref="D41:I41" si="3">D42+D210</f>
        <v>0</v>
      </c>
      <c r="E41" s="379">
        <f t="shared" si="3"/>
        <v>0</v>
      </c>
      <c r="F41" s="364">
        <f t="shared" ref="F41:F104" si="4">D41+E41</f>
        <v>0</v>
      </c>
      <c r="G41" s="380">
        <f t="shared" si="3"/>
        <v>0</v>
      </c>
      <c r="H41" s="379">
        <f t="shared" si="3"/>
        <v>0</v>
      </c>
      <c r="I41" s="379">
        <f t="shared" si="3"/>
        <v>0</v>
      </c>
      <c r="J41" s="21">
        <f t="shared" ref="J41:J104" si="5">+F41+G41+H41+I41</f>
        <v>0</v>
      </c>
    </row>
    <row r="42" spans="1:10" ht="25.5">
      <c r="A42" s="378">
        <v>5173</v>
      </c>
      <c r="B42" s="360">
        <v>400000</v>
      </c>
      <c r="C42" s="363" t="s">
        <v>462</v>
      </c>
      <c r="D42" s="379">
        <f t="shared" ref="D42:I42" si="6">D43+D65+D110+D125+D149+D162+D178+D193</f>
        <v>0</v>
      </c>
      <c r="E42" s="379">
        <f t="shared" si="6"/>
        <v>0</v>
      </c>
      <c r="F42" s="364">
        <f t="shared" si="4"/>
        <v>0</v>
      </c>
      <c r="G42" s="380">
        <f t="shared" si="6"/>
        <v>0</v>
      </c>
      <c r="H42" s="379">
        <f t="shared" si="6"/>
        <v>0</v>
      </c>
      <c r="I42" s="379">
        <f t="shared" si="6"/>
        <v>0</v>
      </c>
      <c r="J42" s="21">
        <f t="shared" si="5"/>
        <v>0</v>
      </c>
    </row>
    <row r="43" spans="1:10" ht="25.5">
      <c r="A43" s="378">
        <v>5174</v>
      </c>
      <c r="B43" s="360">
        <v>410000</v>
      </c>
      <c r="C43" s="363" t="s">
        <v>463</v>
      </c>
      <c r="D43" s="379">
        <f t="shared" ref="D43:I43" si="7">D44+D46+D50+D52+D57+D59+D61+D63</f>
        <v>0</v>
      </c>
      <c r="E43" s="379">
        <f t="shared" si="7"/>
        <v>0</v>
      </c>
      <c r="F43" s="364">
        <f t="shared" si="4"/>
        <v>0</v>
      </c>
      <c r="G43" s="380">
        <f t="shared" si="7"/>
        <v>0</v>
      </c>
      <c r="H43" s="379">
        <f t="shared" si="7"/>
        <v>0</v>
      </c>
      <c r="I43" s="379">
        <f t="shared" si="7"/>
        <v>0</v>
      </c>
      <c r="J43" s="21">
        <f t="shared" si="5"/>
        <v>0</v>
      </c>
    </row>
    <row r="44" spans="1:10">
      <c r="A44" s="378">
        <v>5175</v>
      </c>
      <c r="B44" s="360">
        <v>411000</v>
      </c>
      <c r="C44" s="363" t="s">
        <v>464</v>
      </c>
      <c r="D44" s="379">
        <f t="shared" ref="D44:I44" si="8">D45</f>
        <v>0</v>
      </c>
      <c r="E44" s="379">
        <f t="shared" si="8"/>
        <v>0</v>
      </c>
      <c r="F44" s="364">
        <f t="shared" si="4"/>
        <v>0</v>
      </c>
      <c r="G44" s="380">
        <f t="shared" si="8"/>
        <v>0</v>
      </c>
      <c r="H44" s="379">
        <f t="shared" si="8"/>
        <v>0</v>
      </c>
      <c r="I44" s="379">
        <f t="shared" si="8"/>
        <v>0</v>
      </c>
      <c r="J44" s="21">
        <f t="shared" si="5"/>
        <v>0</v>
      </c>
    </row>
    <row r="45" spans="1:10">
      <c r="A45" s="381">
        <v>5176</v>
      </c>
      <c r="B45" s="366">
        <v>411100</v>
      </c>
      <c r="C45" s="367" t="s">
        <v>204</v>
      </c>
      <c r="D45" s="382"/>
      <c r="E45" s="382"/>
      <c r="F45" s="364">
        <f t="shared" si="4"/>
        <v>0</v>
      </c>
      <c r="G45" s="383"/>
      <c r="H45" s="382"/>
      <c r="I45" s="382"/>
      <c r="J45" s="21">
        <f t="shared" si="5"/>
        <v>0</v>
      </c>
    </row>
    <row r="46" spans="1:10">
      <c r="A46" s="378">
        <v>5177</v>
      </c>
      <c r="B46" s="360">
        <v>412000</v>
      </c>
      <c r="C46" s="363" t="s">
        <v>465</v>
      </c>
      <c r="D46" s="379">
        <f t="shared" ref="D46:I46" si="9">SUM(D47:D49)</f>
        <v>0</v>
      </c>
      <c r="E46" s="379">
        <f t="shared" si="9"/>
        <v>0</v>
      </c>
      <c r="F46" s="364">
        <f t="shared" si="4"/>
        <v>0</v>
      </c>
      <c r="G46" s="380">
        <f t="shared" si="9"/>
        <v>0</v>
      </c>
      <c r="H46" s="379">
        <f t="shared" si="9"/>
        <v>0</v>
      </c>
      <c r="I46" s="379">
        <f t="shared" si="9"/>
        <v>0</v>
      </c>
      <c r="J46" s="21">
        <f t="shared" si="5"/>
        <v>0</v>
      </c>
    </row>
    <row r="47" spans="1:10">
      <c r="A47" s="381">
        <v>5178</v>
      </c>
      <c r="B47" s="366">
        <v>412100</v>
      </c>
      <c r="C47" s="367" t="s">
        <v>466</v>
      </c>
      <c r="D47" s="382"/>
      <c r="E47" s="382"/>
      <c r="F47" s="364">
        <f t="shared" si="4"/>
        <v>0</v>
      </c>
      <c r="G47" s="383"/>
      <c r="H47" s="382"/>
      <c r="I47" s="382"/>
      <c r="J47" s="21">
        <f t="shared" si="5"/>
        <v>0</v>
      </c>
    </row>
    <row r="48" spans="1:10">
      <c r="A48" s="381">
        <v>5179</v>
      </c>
      <c r="B48" s="366">
        <v>412200</v>
      </c>
      <c r="C48" s="367" t="s">
        <v>17</v>
      </c>
      <c r="D48" s="382"/>
      <c r="E48" s="382"/>
      <c r="F48" s="364">
        <f t="shared" si="4"/>
        <v>0</v>
      </c>
      <c r="G48" s="383"/>
      <c r="H48" s="382"/>
      <c r="I48" s="382"/>
      <c r="J48" s="21">
        <f t="shared" si="5"/>
        <v>0</v>
      </c>
    </row>
    <row r="49" spans="1:10">
      <c r="A49" s="381">
        <v>5180</v>
      </c>
      <c r="B49" s="366">
        <v>412300</v>
      </c>
      <c r="C49" s="367" t="s">
        <v>18</v>
      </c>
      <c r="D49" s="382"/>
      <c r="E49" s="382"/>
      <c r="F49" s="364">
        <f t="shared" si="4"/>
        <v>0</v>
      </c>
      <c r="G49" s="383"/>
      <c r="H49" s="382"/>
      <c r="I49" s="382"/>
      <c r="J49" s="21">
        <f t="shared" si="5"/>
        <v>0</v>
      </c>
    </row>
    <row r="50" spans="1:10">
      <c r="A50" s="378">
        <v>5181</v>
      </c>
      <c r="B50" s="360">
        <v>413000</v>
      </c>
      <c r="C50" s="363" t="s">
        <v>467</v>
      </c>
      <c r="D50" s="379">
        <f t="shared" ref="D50:I50" si="10">D51</f>
        <v>0</v>
      </c>
      <c r="E50" s="379">
        <f t="shared" si="10"/>
        <v>0</v>
      </c>
      <c r="F50" s="364">
        <f t="shared" si="4"/>
        <v>0</v>
      </c>
      <c r="G50" s="380">
        <f t="shared" si="10"/>
        <v>0</v>
      </c>
      <c r="H50" s="379">
        <f t="shared" si="10"/>
        <v>0</v>
      </c>
      <c r="I50" s="379">
        <f t="shared" si="10"/>
        <v>0</v>
      </c>
      <c r="J50" s="21">
        <f t="shared" si="5"/>
        <v>0</v>
      </c>
    </row>
    <row r="51" spans="1:10">
      <c r="A51" s="381">
        <v>5182</v>
      </c>
      <c r="B51" s="366">
        <v>413100</v>
      </c>
      <c r="C51" s="367" t="s">
        <v>19</v>
      </c>
      <c r="D51" s="382"/>
      <c r="E51" s="382"/>
      <c r="F51" s="364">
        <f t="shared" si="4"/>
        <v>0</v>
      </c>
      <c r="G51" s="383"/>
      <c r="H51" s="382"/>
      <c r="I51" s="382"/>
      <c r="J51" s="21">
        <f t="shared" si="5"/>
        <v>0</v>
      </c>
    </row>
    <row r="52" spans="1:10">
      <c r="A52" s="378">
        <v>5183</v>
      </c>
      <c r="B52" s="360">
        <v>414000</v>
      </c>
      <c r="C52" s="363" t="s">
        <v>468</v>
      </c>
      <c r="D52" s="379">
        <f t="shared" ref="D52:I52" si="11">SUM(D53:D56)</f>
        <v>0</v>
      </c>
      <c r="E52" s="379">
        <f t="shared" si="11"/>
        <v>0</v>
      </c>
      <c r="F52" s="364">
        <f t="shared" si="4"/>
        <v>0</v>
      </c>
      <c r="G52" s="380">
        <f t="shared" si="11"/>
        <v>0</v>
      </c>
      <c r="H52" s="379">
        <f t="shared" si="11"/>
        <v>0</v>
      </c>
      <c r="I52" s="379">
        <f t="shared" si="11"/>
        <v>0</v>
      </c>
      <c r="J52" s="21">
        <f t="shared" si="5"/>
        <v>0</v>
      </c>
    </row>
    <row r="53" spans="1:10">
      <c r="A53" s="381">
        <v>5184</v>
      </c>
      <c r="B53" s="366">
        <v>414100</v>
      </c>
      <c r="C53" s="367" t="s">
        <v>205</v>
      </c>
      <c r="D53" s="382"/>
      <c r="E53" s="382"/>
      <c r="F53" s="364">
        <f t="shared" si="4"/>
        <v>0</v>
      </c>
      <c r="G53" s="383"/>
      <c r="H53" s="382"/>
      <c r="I53" s="382"/>
      <c r="J53" s="21">
        <f t="shared" si="5"/>
        <v>0</v>
      </c>
    </row>
    <row r="54" spans="1:10">
      <c r="A54" s="381">
        <v>5185</v>
      </c>
      <c r="B54" s="366">
        <v>414200</v>
      </c>
      <c r="C54" s="367" t="s">
        <v>10</v>
      </c>
      <c r="D54" s="382"/>
      <c r="E54" s="382"/>
      <c r="F54" s="364">
        <f t="shared" si="4"/>
        <v>0</v>
      </c>
      <c r="G54" s="383"/>
      <c r="H54" s="382"/>
      <c r="I54" s="382"/>
      <c r="J54" s="21">
        <f t="shared" si="5"/>
        <v>0</v>
      </c>
    </row>
    <row r="55" spans="1:10">
      <c r="A55" s="381">
        <v>5186</v>
      </c>
      <c r="B55" s="366">
        <v>414300</v>
      </c>
      <c r="C55" s="367" t="s">
        <v>11</v>
      </c>
      <c r="D55" s="382"/>
      <c r="E55" s="382"/>
      <c r="F55" s="364">
        <f t="shared" si="4"/>
        <v>0</v>
      </c>
      <c r="G55" s="383"/>
      <c r="H55" s="382"/>
      <c r="I55" s="382"/>
      <c r="J55" s="21">
        <f t="shared" si="5"/>
        <v>0</v>
      </c>
    </row>
    <row r="56" spans="1:10" ht="25.5">
      <c r="A56" s="381">
        <v>5187</v>
      </c>
      <c r="B56" s="366">
        <v>414400</v>
      </c>
      <c r="C56" s="367" t="s">
        <v>336</v>
      </c>
      <c r="D56" s="382"/>
      <c r="E56" s="382"/>
      <c r="F56" s="364">
        <f t="shared" si="4"/>
        <v>0</v>
      </c>
      <c r="G56" s="383"/>
      <c r="H56" s="382"/>
      <c r="I56" s="382"/>
      <c r="J56" s="21">
        <f t="shared" si="5"/>
        <v>0</v>
      </c>
    </row>
    <row r="57" spans="1:10">
      <c r="A57" s="378">
        <v>5188</v>
      </c>
      <c r="B57" s="360">
        <v>415000</v>
      </c>
      <c r="C57" s="363" t="s">
        <v>469</v>
      </c>
      <c r="D57" s="379">
        <f t="shared" ref="D57:I57" si="12">D58</f>
        <v>0</v>
      </c>
      <c r="E57" s="379">
        <f t="shared" si="12"/>
        <v>0</v>
      </c>
      <c r="F57" s="364">
        <f t="shared" si="4"/>
        <v>0</v>
      </c>
      <c r="G57" s="380">
        <f t="shared" si="12"/>
        <v>0</v>
      </c>
      <c r="H57" s="379">
        <f t="shared" si="12"/>
        <v>0</v>
      </c>
      <c r="I57" s="379">
        <f t="shared" si="12"/>
        <v>0</v>
      </c>
      <c r="J57" s="21">
        <f t="shared" si="5"/>
        <v>0</v>
      </c>
    </row>
    <row r="58" spans="1:10">
      <c r="A58" s="381">
        <v>5189</v>
      </c>
      <c r="B58" s="366">
        <v>415100</v>
      </c>
      <c r="C58" s="367" t="s">
        <v>337</v>
      </c>
      <c r="D58" s="382"/>
      <c r="E58" s="382"/>
      <c r="F58" s="364">
        <f t="shared" si="4"/>
        <v>0</v>
      </c>
      <c r="G58" s="383"/>
      <c r="H58" s="382"/>
      <c r="I58" s="382"/>
      <c r="J58" s="21">
        <f t="shared" si="5"/>
        <v>0</v>
      </c>
    </row>
    <row r="59" spans="1:10">
      <c r="A59" s="378">
        <v>5190</v>
      </c>
      <c r="B59" s="360">
        <v>416000</v>
      </c>
      <c r="C59" s="363" t="s">
        <v>470</v>
      </c>
      <c r="D59" s="379">
        <f t="shared" ref="D59:I59" si="13">D60</f>
        <v>0</v>
      </c>
      <c r="E59" s="379">
        <f t="shared" si="13"/>
        <v>0</v>
      </c>
      <c r="F59" s="364">
        <f t="shared" si="4"/>
        <v>0</v>
      </c>
      <c r="G59" s="380">
        <f t="shared" si="13"/>
        <v>0</v>
      </c>
      <c r="H59" s="379">
        <f t="shared" si="13"/>
        <v>0</v>
      </c>
      <c r="I59" s="379">
        <f t="shared" si="13"/>
        <v>0</v>
      </c>
      <c r="J59" s="21">
        <f t="shared" si="5"/>
        <v>0</v>
      </c>
    </row>
    <row r="60" spans="1:10">
      <c r="A60" s="381">
        <v>5191</v>
      </c>
      <c r="B60" s="366">
        <v>416100</v>
      </c>
      <c r="C60" s="367" t="s">
        <v>338</v>
      </c>
      <c r="D60" s="382"/>
      <c r="E60" s="382"/>
      <c r="F60" s="364">
        <f t="shared" si="4"/>
        <v>0</v>
      </c>
      <c r="G60" s="383"/>
      <c r="H60" s="382"/>
      <c r="I60" s="382"/>
      <c r="J60" s="21">
        <f t="shared" si="5"/>
        <v>0</v>
      </c>
    </row>
    <row r="61" spans="1:10">
      <c r="A61" s="378">
        <v>5192</v>
      </c>
      <c r="B61" s="360">
        <v>417000</v>
      </c>
      <c r="C61" s="363" t="s">
        <v>471</v>
      </c>
      <c r="D61" s="379">
        <f t="shared" ref="D61:I61" si="14">D62</f>
        <v>0</v>
      </c>
      <c r="E61" s="379">
        <f t="shared" si="14"/>
        <v>0</v>
      </c>
      <c r="F61" s="364">
        <f t="shared" si="4"/>
        <v>0</v>
      </c>
      <c r="G61" s="380">
        <f t="shared" si="14"/>
        <v>0</v>
      </c>
      <c r="H61" s="379">
        <f t="shared" si="14"/>
        <v>0</v>
      </c>
      <c r="I61" s="379">
        <f t="shared" si="14"/>
        <v>0</v>
      </c>
      <c r="J61" s="21">
        <f t="shared" si="5"/>
        <v>0</v>
      </c>
    </row>
    <row r="62" spans="1:10">
      <c r="A62" s="381">
        <v>5193</v>
      </c>
      <c r="B62" s="366">
        <v>417100</v>
      </c>
      <c r="C62" s="367" t="s">
        <v>13</v>
      </c>
      <c r="D62" s="382"/>
      <c r="E62" s="382"/>
      <c r="F62" s="364">
        <f t="shared" si="4"/>
        <v>0</v>
      </c>
      <c r="G62" s="383"/>
      <c r="H62" s="382"/>
      <c r="I62" s="382"/>
      <c r="J62" s="21">
        <f t="shared" si="5"/>
        <v>0</v>
      </c>
    </row>
    <row r="63" spans="1:10">
      <c r="A63" s="378">
        <v>5194</v>
      </c>
      <c r="B63" s="360">
        <v>418000</v>
      </c>
      <c r="C63" s="363" t="s">
        <v>472</v>
      </c>
      <c r="D63" s="379">
        <f t="shared" ref="D63:I63" si="15">D64</f>
        <v>0</v>
      </c>
      <c r="E63" s="379">
        <f t="shared" si="15"/>
        <v>0</v>
      </c>
      <c r="F63" s="364">
        <f t="shared" si="4"/>
        <v>0</v>
      </c>
      <c r="G63" s="380">
        <f t="shared" si="15"/>
        <v>0</v>
      </c>
      <c r="H63" s="379">
        <f t="shared" si="15"/>
        <v>0</v>
      </c>
      <c r="I63" s="379">
        <f t="shared" si="15"/>
        <v>0</v>
      </c>
      <c r="J63" s="21">
        <f t="shared" si="5"/>
        <v>0</v>
      </c>
    </row>
    <row r="64" spans="1:10">
      <c r="A64" s="381">
        <v>5195</v>
      </c>
      <c r="B64" s="366">
        <v>418100</v>
      </c>
      <c r="C64" s="367" t="s">
        <v>12</v>
      </c>
      <c r="D64" s="382"/>
      <c r="E64" s="382"/>
      <c r="F64" s="364">
        <f t="shared" si="4"/>
        <v>0</v>
      </c>
      <c r="G64" s="383"/>
      <c r="H64" s="382"/>
      <c r="I64" s="382"/>
      <c r="J64" s="21">
        <f t="shared" si="5"/>
        <v>0</v>
      </c>
    </row>
    <row r="65" spans="1:10" ht="25.5">
      <c r="A65" s="378">
        <v>5196</v>
      </c>
      <c r="B65" s="360">
        <v>420000</v>
      </c>
      <c r="C65" s="363" t="s">
        <v>473</v>
      </c>
      <c r="D65" s="379">
        <f t="shared" ref="D65:I65" si="16">D66+D74+D80+D89+D97+D100</f>
        <v>0</v>
      </c>
      <c r="E65" s="379">
        <f t="shared" si="16"/>
        <v>0</v>
      </c>
      <c r="F65" s="364">
        <f t="shared" si="4"/>
        <v>0</v>
      </c>
      <c r="G65" s="380">
        <f t="shared" si="16"/>
        <v>0</v>
      </c>
      <c r="H65" s="379">
        <f t="shared" si="16"/>
        <v>0</v>
      </c>
      <c r="I65" s="379">
        <f t="shared" si="16"/>
        <v>0</v>
      </c>
      <c r="J65" s="21">
        <f t="shared" si="5"/>
        <v>0</v>
      </c>
    </row>
    <row r="66" spans="1:10">
      <c r="A66" s="378">
        <v>5197</v>
      </c>
      <c r="B66" s="360">
        <v>421000</v>
      </c>
      <c r="C66" s="363" t="s">
        <v>474</v>
      </c>
      <c r="D66" s="379">
        <f t="shared" ref="D66:I66" si="17">SUM(D67:D73)</f>
        <v>0</v>
      </c>
      <c r="E66" s="379">
        <f t="shared" si="17"/>
        <v>0</v>
      </c>
      <c r="F66" s="364">
        <f t="shared" si="4"/>
        <v>0</v>
      </c>
      <c r="G66" s="380">
        <f t="shared" si="17"/>
        <v>0</v>
      </c>
      <c r="H66" s="379">
        <f t="shared" si="17"/>
        <v>0</v>
      </c>
      <c r="I66" s="379">
        <f t="shared" si="17"/>
        <v>0</v>
      </c>
      <c r="J66" s="21">
        <f t="shared" si="5"/>
        <v>0</v>
      </c>
    </row>
    <row r="67" spans="1:10">
      <c r="A67" s="381">
        <v>5198</v>
      </c>
      <c r="B67" s="366">
        <v>421100</v>
      </c>
      <c r="C67" s="367" t="s">
        <v>14</v>
      </c>
      <c r="D67" s="382"/>
      <c r="E67" s="382"/>
      <c r="F67" s="364">
        <f t="shared" si="4"/>
        <v>0</v>
      </c>
      <c r="G67" s="383"/>
      <c r="H67" s="382"/>
      <c r="I67" s="382"/>
      <c r="J67" s="21">
        <f t="shared" si="5"/>
        <v>0</v>
      </c>
    </row>
    <row r="68" spans="1:10">
      <c r="A68" s="381">
        <v>5199</v>
      </c>
      <c r="B68" s="366">
        <v>421200</v>
      </c>
      <c r="C68" s="367" t="s">
        <v>15</v>
      </c>
      <c r="D68" s="382"/>
      <c r="E68" s="382"/>
      <c r="F68" s="364">
        <f t="shared" si="4"/>
        <v>0</v>
      </c>
      <c r="G68" s="383"/>
      <c r="H68" s="382"/>
      <c r="I68" s="382"/>
      <c r="J68" s="21">
        <f t="shared" si="5"/>
        <v>0</v>
      </c>
    </row>
    <row r="69" spans="1:10">
      <c r="A69" s="381">
        <v>5200</v>
      </c>
      <c r="B69" s="366">
        <v>421300</v>
      </c>
      <c r="C69" s="367" t="s">
        <v>16</v>
      </c>
      <c r="D69" s="382"/>
      <c r="E69" s="382"/>
      <c r="F69" s="364">
        <f t="shared" si="4"/>
        <v>0</v>
      </c>
      <c r="G69" s="383"/>
      <c r="H69" s="382"/>
      <c r="I69" s="382"/>
      <c r="J69" s="21">
        <f t="shared" si="5"/>
        <v>0</v>
      </c>
    </row>
    <row r="70" spans="1:10">
      <c r="A70" s="381">
        <v>5201</v>
      </c>
      <c r="B70" s="366">
        <v>421400</v>
      </c>
      <c r="C70" s="367" t="s">
        <v>52</v>
      </c>
      <c r="D70" s="382"/>
      <c r="E70" s="382"/>
      <c r="F70" s="364">
        <f t="shared" si="4"/>
        <v>0</v>
      </c>
      <c r="G70" s="383"/>
      <c r="H70" s="382"/>
      <c r="I70" s="382"/>
      <c r="J70" s="21">
        <f t="shared" si="5"/>
        <v>0</v>
      </c>
    </row>
    <row r="71" spans="1:10">
      <c r="A71" s="381">
        <v>5202</v>
      </c>
      <c r="B71" s="366">
        <v>421500</v>
      </c>
      <c r="C71" s="367" t="s">
        <v>53</v>
      </c>
      <c r="D71" s="382"/>
      <c r="E71" s="382"/>
      <c r="F71" s="364">
        <f t="shared" si="4"/>
        <v>0</v>
      </c>
      <c r="G71" s="383"/>
      <c r="H71" s="382"/>
      <c r="I71" s="382"/>
      <c r="J71" s="21">
        <f t="shared" si="5"/>
        <v>0</v>
      </c>
    </row>
    <row r="72" spans="1:10">
      <c r="A72" s="381">
        <v>5203</v>
      </c>
      <c r="B72" s="366">
        <v>421600</v>
      </c>
      <c r="C72" s="367" t="s">
        <v>54</v>
      </c>
      <c r="D72" s="382"/>
      <c r="E72" s="382"/>
      <c r="F72" s="364">
        <f t="shared" si="4"/>
        <v>0</v>
      </c>
      <c r="G72" s="383"/>
      <c r="H72" s="382"/>
      <c r="I72" s="382"/>
      <c r="J72" s="21">
        <f t="shared" si="5"/>
        <v>0</v>
      </c>
    </row>
    <row r="73" spans="1:10">
      <c r="A73" s="381">
        <v>5204</v>
      </c>
      <c r="B73" s="366">
        <v>421900</v>
      </c>
      <c r="C73" s="367" t="s">
        <v>327</v>
      </c>
      <c r="D73" s="382"/>
      <c r="E73" s="382"/>
      <c r="F73" s="364">
        <f t="shared" si="4"/>
        <v>0</v>
      </c>
      <c r="G73" s="383"/>
      <c r="H73" s="382"/>
      <c r="I73" s="382"/>
      <c r="J73" s="21">
        <f t="shared" si="5"/>
        <v>0</v>
      </c>
    </row>
    <row r="74" spans="1:10">
      <c r="A74" s="378">
        <v>5205</v>
      </c>
      <c r="B74" s="360">
        <v>422000</v>
      </c>
      <c r="C74" s="363" t="s">
        <v>475</v>
      </c>
      <c r="D74" s="379">
        <f t="shared" ref="D74:I74" si="18">SUM(D75:D79)</f>
        <v>0</v>
      </c>
      <c r="E74" s="379">
        <f t="shared" si="18"/>
        <v>0</v>
      </c>
      <c r="F74" s="364">
        <f t="shared" si="4"/>
        <v>0</v>
      </c>
      <c r="G74" s="380">
        <f t="shared" si="18"/>
        <v>0</v>
      </c>
      <c r="H74" s="379">
        <f t="shared" si="18"/>
        <v>0</v>
      </c>
      <c r="I74" s="379">
        <f t="shared" si="18"/>
        <v>0</v>
      </c>
      <c r="J74" s="21">
        <f t="shared" si="5"/>
        <v>0</v>
      </c>
    </row>
    <row r="75" spans="1:10">
      <c r="A75" s="381">
        <v>5206</v>
      </c>
      <c r="B75" s="366">
        <v>422100</v>
      </c>
      <c r="C75" s="367" t="s">
        <v>8</v>
      </c>
      <c r="D75" s="382"/>
      <c r="E75" s="382"/>
      <c r="F75" s="364">
        <f t="shared" si="4"/>
        <v>0</v>
      </c>
      <c r="G75" s="383"/>
      <c r="H75" s="382"/>
      <c r="I75" s="382"/>
      <c r="J75" s="21">
        <f t="shared" si="5"/>
        <v>0</v>
      </c>
    </row>
    <row r="76" spans="1:10">
      <c r="A76" s="381">
        <v>5207</v>
      </c>
      <c r="B76" s="366">
        <v>422200</v>
      </c>
      <c r="C76" s="367" t="s">
        <v>143</v>
      </c>
      <c r="D76" s="382"/>
      <c r="E76" s="382"/>
      <c r="F76" s="364">
        <f t="shared" si="4"/>
        <v>0</v>
      </c>
      <c r="G76" s="383"/>
      <c r="H76" s="382"/>
      <c r="I76" s="382"/>
      <c r="J76" s="21">
        <f t="shared" si="5"/>
        <v>0</v>
      </c>
    </row>
    <row r="77" spans="1:10">
      <c r="A77" s="381">
        <v>5208</v>
      </c>
      <c r="B77" s="366">
        <v>422300</v>
      </c>
      <c r="C77" s="367" t="s">
        <v>144</v>
      </c>
      <c r="D77" s="382"/>
      <c r="E77" s="382"/>
      <c r="F77" s="364">
        <f t="shared" si="4"/>
        <v>0</v>
      </c>
      <c r="G77" s="383"/>
      <c r="H77" s="382"/>
      <c r="I77" s="382"/>
      <c r="J77" s="21">
        <f t="shared" si="5"/>
        <v>0</v>
      </c>
    </row>
    <row r="78" spans="1:10">
      <c r="A78" s="381">
        <v>5209</v>
      </c>
      <c r="B78" s="366">
        <v>422400</v>
      </c>
      <c r="C78" s="367" t="s">
        <v>339</v>
      </c>
      <c r="D78" s="382"/>
      <c r="E78" s="382"/>
      <c r="F78" s="364">
        <f t="shared" si="4"/>
        <v>0</v>
      </c>
      <c r="G78" s="383"/>
      <c r="H78" s="382"/>
      <c r="I78" s="382"/>
      <c r="J78" s="21">
        <f t="shared" si="5"/>
        <v>0</v>
      </c>
    </row>
    <row r="79" spans="1:10">
      <c r="A79" s="381">
        <v>5210</v>
      </c>
      <c r="B79" s="366">
        <v>422900</v>
      </c>
      <c r="C79" s="367" t="s">
        <v>145</v>
      </c>
      <c r="D79" s="382"/>
      <c r="E79" s="382"/>
      <c r="F79" s="364">
        <f t="shared" si="4"/>
        <v>0</v>
      </c>
      <c r="G79" s="383"/>
      <c r="H79" s="382"/>
      <c r="I79" s="382"/>
      <c r="J79" s="21">
        <f t="shared" si="5"/>
        <v>0</v>
      </c>
    </row>
    <row r="80" spans="1:10">
      <c r="A80" s="378">
        <v>5211</v>
      </c>
      <c r="B80" s="360">
        <v>423000</v>
      </c>
      <c r="C80" s="363" t="s">
        <v>476</v>
      </c>
      <c r="D80" s="379">
        <f t="shared" ref="D80:I80" si="19">SUM(D81:D88)</f>
        <v>0</v>
      </c>
      <c r="E80" s="379">
        <f t="shared" si="19"/>
        <v>0</v>
      </c>
      <c r="F80" s="364">
        <f t="shared" si="4"/>
        <v>0</v>
      </c>
      <c r="G80" s="380">
        <f t="shared" si="19"/>
        <v>0</v>
      </c>
      <c r="H80" s="379">
        <f t="shared" si="19"/>
        <v>0</v>
      </c>
      <c r="I80" s="379">
        <f t="shared" si="19"/>
        <v>0</v>
      </c>
      <c r="J80" s="21">
        <f t="shared" si="5"/>
        <v>0</v>
      </c>
    </row>
    <row r="81" spans="1:10">
      <c r="A81" s="381">
        <v>5212</v>
      </c>
      <c r="B81" s="366">
        <v>423100</v>
      </c>
      <c r="C81" s="367" t="s">
        <v>146</v>
      </c>
      <c r="D81" s="382"/>
      <c r="E81" s="382"/>
      <c r="F81" s="364">
        <f t="shared" si="4"/>
        <v>0</v>
      </c>
      <c r="G81" s="383"/>
      <c r="H81" s="382"/>
      <c r="I81" s="382"/>
      <c r="J81" s="21">
        <f t="shared" si="5"/>
        <v>0</v>
      </c>
    </row>
    <row r="82" spans="1:10">
      <c r="A82" s="381">
        <v>5213</v>
      </c>
      <c r="B82" s="366">
        <v>423200</v>
      </c>
      <c r="C82" s="367" t="s">
        <v>147</v>
      </c>
      <c r="D82" s="382"/>
      <c r="E82" s="382"/>
      <c r="F82" s="364">
        <f t="shared" si="4"/>
        <v>0</v>
      </c>
      <c r="G82" s="383"/>
      <c r="H82" s="382"/>
      <c r="I82" s="382"/>
      <c r="J82" s="21">
        <f t="shared" si="5"/>
        <v>0</v>
      </c>
    </row>
    <row r="83" spans="1:10">
      <c r="A83" s="381">
        <v>5214</v>
      </c>
      <c r="B83" s="366">
        <v>423300</v>
      </c>
      <c r="C83" s="367" t="s">
        <v>148</v>
      </c>
      <c r="D83" s="382"/>
      <c r="E83" s="382"/>
      <c r="F83" s="364">
        <f t="shared" si="4"/>
        <v>0</v>
      </c>
      <c r="G83" s="383"/>
      <c r="H83" s="382"/>
      <c r="I83" s="382"/>
      <c r="J83" s="21">
        <f t="shared" si="5"/>
        <v>0</v>
      </c>
    </row>
    <row r="84" spans="1:10">
      <c r="A84" s="381">
        <v>5215</v>
      </c>
      <c r="B84" s="366">
        <v>423400</v>
      </c>
      <c r="C84" s="367" t="s">
        <v>340</v>
      </c>
      <c r="D84" s="382"/>
      <c r="E84" s="382"/>
      <c r="F84" s="364">
        <f t="shared" si="4"/>
        <v>0</v>
      </c>
      <c r="G84" s="383"/>
      <c r="H84" s="382"/>
      <c r="I84" s="382"/>
      <c r="J84" s="21">
        <f t="shared" si="5"/>
        <v>0</v>
      </c>
    </row>
    <row r="85" spans="1:10">
      <c r="A85" s="381">
        <v>5216</v>
      </c>
      <c r="B85" s="366">
        <v>423500</v>
      </c>
      <c r="C85" s="367" t="s">
        <v>170</v>
      </c>
      <c r="D85" s="382"/>
      <c r="E85" s="382"/>
      <c r="F85" s="364">
        <f t="shared" si="4"/>
        <v>0</v>
      </c>
      <c r="G85" s="383"/>
      <c r="H85" s="382"/>
      <c r="I85" s="382"/>
      <c r="J85" s="21">
        <f t="shared" si="5"/>
        <v>0</v>
      </c>
    </row>
    <row r="86" spans="1:10">
      <c r="A86" s="381">
        <v>5217</v>
      </c>
      <c r="B86" s="366">
        <v>423600</v>
      </c>
      <c r="C86" s="367" t="s">
        <v>353</v>
      </c>
      <c r="D86" s="382"/>
      <c r="E86" s="382"/>
      <c r="F86" s="364">
        <f t="shared" si="4"/>
        <v>0</v>
      </c>
      <c r="G86" s="383"/>
      <c r="H86" s="382"/>
      <c r="I86" s="382"/>
      <c r="J86" s="21">
        <f t="shared" si="5"/>
        <v>0</v>
      </c>
    </row>
    <row r="87" spans="1:10">
      <c r="A87" s="381">
        <v>5218</v>
      </c>
      <c r="B87" s="366">
        <v>423700</v>
      </c>
      <c r="C87" s="367" t="s">
        <v>354</v>
      </c>
      <c r="D87" s="382"/>
      <c r="E87" s="382"/>
      <c r="F87" s="364">
        <f t="shared" si="4"/>
        <v>0</v>
      </c>
      <c r="G87" s="383"/>
      <c r="H87" s="382"/>
      <c r="I87" s="382"/>
      <c r="J87" s="21">
        <f t="shared" si="5"/>
        <v>0</v>
      </c>
    </row>
    <row r="88" spans="1:10">
      <c r="A88" s="381">
        <v>5219</v>
      </c>
      <c r="B88" s="366">
        <v>423900</v>
      </c>
      <c r="C88" s="367" t="s">
        <v>355</v>
      </c>
      <c r="D88" s="382"/>
      <c r="E88" s="382"/>
      <c r="F88" s="364">
        <f t="shared" si="4"/>
        <v>0</v>
      </c>
      <c r="G88" s="383"/>
      <c r="H88" s="382"/>
      <c r="I88" s="382"/>
      <c r="J88" s="21">
        <f t="shared" si="5"/>
        <v>0</v>
      </c>
    </row>
    <row r="89" spans="1:10">
      <c r="A89" s="378">
        <v>5220</v>
      </c>
      <c r="B89" s="360">
        <v>424000</v>
      </c>
      <c r="C89" s="363" t="s">
        <v>477</v>
      </c>
      <c r="D89" s="379">
        <f t="shared" ref="D89:I89" si="20">SUM(D90:D96)</f>
        <v>0</v>
      </c>
      <c r="E89" s="379">
        <f t="shared" si="20"/>
        <v>0</v>
      </c>
      <c r="F89" s="364">
        <f t="shared" si="4"/>
        <v>0</v>
      </c>
      <c r="G89" s="380">
        <f t="shared" si="20"/>
        <v>0</v>
      </c>
      <c r="H89" s="379">
        <f t="shared" si="20"/>
        <v>0</v>
      </c>
      <c r="I89" s="379">
        <f t="shared" si="20"/>
        <v>0</v>
      </c>
      <c r="J89" s="21">
        <f t="shared" si="5"/>
        <v>0</v>
      </c>
    </row>
    <row r="90" spans="1:10">
      <c r="A90" s="381">
        <v>5221</v>
      </c>
      <c r="B90" s="366">
        <v>424100</v>
      </c>
      <c r="C90" s="367" t="s">
        <v>356</v>
      </c>
      <c r="D90" s="382"/>
      <c r="E90" s="382"/>
      <c r="F90" s="364">
        <f t="shared" si="4"/>
        <v>0</v>
      </c>
      <c r="G90" s="383"/>
      <c r="H90" s="382"/>
      <c r="I90" s="382"/>
      <c r="J90" s="21">
        <f t="shared" si="5"/>
        <v>0</v>
      </c>
    </row>
    <row r="91" spans="1:10">
      <c r="A91" s="381">
        <v>5222</v>
      </c>
      <c r="B91" s="366">
        <v>424200</v>
      </c>
      <c r="C91" s="367" t="s">
        <v>357</v>
      </c>
      <c r="D91" s="382"/>
      <c r="E91" s="382"/>
      <c r="F91" s="364">
        <f t="shared" si="4"/>
        <v>0</v>
      </c>
      <c r="G91" s="383"/>
      <c r="H91" s="382"/>
      <c r="I91" s="382"/>
      <c r="J91" s="21">
        <f t="shared" si="5"/>
        <v>0</v>
      </c>
    </row>
    <row r="92" spans="1:10">
      <c r="A92" s="381">
        <v>5223</v>
      </c>
      <c r="B92" s="366">
        <v>424300</v>
      </c>
      <c r="C92" s="367" t="s">
        <v>358</v>
      </c>
      <c r="D92" s="382"/>
      <c r="E92" s="382"/>
      <c r="F92" s="364">
        <f t="shared" si="4"/>
        <v>0</v>
      </c>
      <c r="G92" s="383"/>
      <c r="H92" s="382"/>
      <c r="I92" s="382"/>
      <c r="J92" s="21">
        <f t="shared" si="5"/>
        <v>0</v>
      </c>
    </row>
    <row r="93" spans="1:10">
      <c r="A93" s="381">
        <v>5224</v>
      </c>
      <c r="B93" s="366">
        <v>424400</v>
      </c>
      <c r="C93" s="367" t="s">
        <v>282</v>
      </c>
      <c r="D93" s="382"/>
      <c r="E93" s="382"/>
      <c r="F93" s="364">
        <f t="shared" si="4"/>
        <v>0</v>
      </c>
      <c r="G93" s="383"/>
      <c r="H93" s="382"/>
      <c r="I93" s="382"/>
      <c r="J93" s="21">
        <f t="shared" si="5"/>
        <v>0</v>
      </c>
    </row>
    <row r="94" spans="1:10">
      <c r="A94" s="381">
        <v>5225</v>
      </c>
      <c r="B94" s="366">
        <v>424500</v>
      </c>
      <c r="C94" s="367" t="s">
        <v>283</v>
      </c>
      <c r="D94" s="382"/>
      <c r="E94" s="382"/>
      <c r="F94" s="364">
        <f t="shared" si="4"/>
        <v>0</v>
      </c>
      <c r="G94" s="383"/>
      <c r="H94" s="382"/>
      <c r="I94" s="382"/>
      <c r="J94" s="21">
        <f t="shared" si="5"/>
        <v>0</v>
      </c>
    </row>
    <row r="95" spans="1:10">
      <c r="A95" s="381">
        <v>5226</v>
      </c>
      <c r="B95" s="366">
        <v>424600</v>
      </c>
      <c r="C95" s="367" t="s">
        <v>189</v>
      </c>
      <c r="D95" s="382"/>
      <c r="E95" s="382"/>
      <c r="F95" s="364">
        <f t="shared" si="4"/>
        <v>0</v>
      </c>
      <c r="G95" s="383"/>
      <c r="H95" s="382"/>
      <c r="I95" s="382"/>
      <c r="J95" s="21">
        <f t="shared" si="5"/>
        <v>0</v>
      </c>
    </row>
    <row r="96" spans="1:10">
      <c r="A96" s="381">
        <v>5227</v>
      </c>
      <c r="B96" s="366">
        <v>424900</v>
      </c>
      <c r="C96" s="367" t="s">
        <v>190</v>
      </c>
      <c r="D96" s="382"/>
      <c r="E96" s="382"/>
      <c r="F96" s="364">
        <f t="shared" si="4"/>
        <v>0</v>
      </c>
      <c r="G96" s="383"/>
      <c r="H96" s="382"/>
      <c r="I96" s="382"/>
      <c r="J96" s="21">
        <f t="shared" si="5"/>
        <v>0</v>
      </c>
    </row>
    <row r="97" spans="1:10">
      <c r="A97" s="378">
        <v>5228</v>
      </c>
      <c r="B97" s="360">
        <v>425000</v>
      </c>
      <c r="C97" s="363" t="s">
        <v>478</v>
      </c>
      <c r="D97" s="379">
        <f t="shared" ref="D97:I97" si="21">D98+D99</f>
        <v>0</v>
      </c>
      <c r="E97" s="379">
        <f t="shared" si="21"/>
        <v>0</v>
      </c>
      <c r="F97" s="364">
        <f t="shared" si="4"/>
        <v>0</v>
      </c>
      <c r="G97" s="380">
        <f t="shared" si="21"/>
        <v>0</v>
      </c>
      <c r="H97" s="379">
        <f t="shared" si="21"/>
        <v>0</v>
      </c>
      <c r="I97" s="379">
        <f t="shared" si="21"/>
        <v>0</v>
      </c>
      <c r="J97" s="21">
        <f t="shared" si="5"/>
        <v>0</v>
      </c>
    </row>
    <row r="98" spans="1:10">
      <c r="A98" s="381">
        <v>5229</v>
      </c>
      <c r="B98" s="366">
        <v>425100</v>
      </c>
      <c r="C98" s="367" t="s">
        <v>60</v>
      </c>
      <c r="D98" s="382"/>
      <c r="E98" s="382"/>
      <c r="F98" s="364">
        <f t="shared" si="4"/>
        <v>0</v>
      </c>
      <c r="G98" s="383"/>
      <c r="H98" s="382"/>
      <c r="I98" s="382"/>
      <c r="J98" s="21">
        <f t="shared" si="5"/>
        <v>0</v>
      </c>
    </row>
    <row r="99" spans="1:10">
      <c r="A99" s="381">
        <v>5230</v>
      </c>
      <c r="B99" s="366">
        <v>425200</v>
      </c>
      <c r="C99" s="367" t="s">
        <v>61</v>
      </c>
      <c r="D99" s="382"/>
      <c r="E99" s="382"/>
      <c r="F99" s="364">
        <f t="shared" si="4"/>
        <v>0</v>
      </c>
      <c r="G99" s="383"/>
      <c r="H99" s="382"/>
      <c r="I99" s="382"/>
      <c r="J99" s="21">
        <f t="shared" si="5"/>
        <v>0</v>
      </c>
    </row>
    <row r="100" spans="1:10">
      <c r="A100" s="378">
        <v>5231</v>
      </c>
      <c r="B100" s="360">
        <v>426000</v>
      </c>
      <c r="C100" s="363" t="s">
        <v>479</v>
      </c>
      <c r="D100" s="379">
        <f t="shared" ref="D100:I100" si="22">SUM(D101:D109)</f>
        <v>0</v>
      </c>
      <c r="E100" s="379">
        <f t="shared" si="22"/>
        <v>0</v>
      </c>
      <c r="F100" s="364">
        <f t="shared" si="4"/>
        <v>0</v>
      </c>
      <c r="G100" s="380">
        <f t="shared" si="22"/>
        <v>0</v>
      </c>
      <c r="H100" s="379">
        <f t="shared" si="22"/>
        <v>0</v>
      </c>
      <c r="I100" s="379">
        <f t="shared" si="22"/>
        <v>0</v>
      </c>
      <c r="J100" s="21">
        <f t="shared" si="5"/>
        <v>0</v>
      </c>
    </row>
    <row r="101" spans="1:10">
      <c r="A101" s="381">
        <v>5232</v>
      </c>
      <c r="B101" s="366">
        <v>426100</v>
      </c>
      <c r="C101" s="367" t="s">
        <v>62</v>
      </c>
      <c r="D101" s="382"/>
      <c r="E101" s="382"/>
      <c r="F101" s="364">
        <f t="shared" si="4"/>
        <v>0</v>
      </c>
      <c r="G101" s="383"/>
      <c r="H101" s="382"/>
      <c r="I101" s="382"/>
      <c r="J101" s="21">
        <f t="shared" si="5"/>
        <v>0</v>
      </c>
    </row>
    <row r="102" spans="1:10">
      <c r="A102" s="381">
        <v>5233</v>
      </c>
      <c r="B102" s="366">
        <v>426200</v>
      </c>
      <c r="C102" s="367" t="s">
        <v>480</v>
      </c>
      <c r="D102" s="382"/>
      <c r="E102" s="382"/>
      <c r="F102" s="364">
        <f t="shared" si="4"/>
        <v>0</v>
      </c>
      <c r="G102" s="383"/>
      <c r="H102" s="382"/>
      <c r="I102" s="382"/>
      <c r="J102" s="21">
        <f t="shared" si="5"/>
        <v>0</v>
      </c>
    </row>
    <row r="103" spans="1:10">
      <c r="A103" s="381">
        <v>5234</v>
      </c>
      <c r="B103" s="366">
        <v>426300</v>
      </c>
      <c r="C103" s="367" t="s">
        <v>63</v>
      </c>
      <c r="D103" s="382"/>
      <c r="E103" s="382"/>
      <c r="F103" s="364">
        <f t="shared" si="4"/>
        <v>0</v>
      </c>
      <c r="G103" s="383"/>
      <c r="H103" s="382"/>
      <c r="I103" s="382"/>
      <c r="J103" s="21">
        <f t="shared" si="5"/>
        <v>0</v>
      </c>
    </row>
    <row r="104" spans="1:10">
      <c r="A104" s="381">
        <v>5235</v>
      </c>
      <c r="B104" s="366">
        <v>426400</v>
      </c>
      <c r="C104" s="367" t="s">
        <v>64</v>
      </c>
      <c r="D104" s="382"/>
      <c r="E104" s="382"/>
      <c r="F104" s="364">
        <f t="shared" si="4"/>
        <v>0</v>
      </c>
      <c r="G104" s="383"/>
      <c r="H104" s="382"/>
      <c r="I104" s="382"/>
      <c r="J104" s="21">
        <f t="shared" si="5"/>
        <v>0</v>
      </c>
    </row>
    <row r="105" spans="1:10">
      <c r="A105" s="381">
        <v>5236</v>
      </c>
      <c r="B105" s="366">
        <v>426500</v>
      </c>
      <c r="C105" s="367" t="s">
        <v>297</v>
      </c>
      <c r="D105" s="382"/>
      <c r="E105" s="382"/>
      <c r="F105" s="364">
        <f t="shared" ref="F105:F168" si="23">D105+E105</f>
        <v>0</v>
      </c>
      <c r="G105" s="383"/>
      <c r="H105" s="382"/>
      <c r="I105" s="382"/>
      <c r="J105" s="21">
        <f t="shared" ref="J105:J168" si="24">+F105+G105+H105+I105</f>
        <v>0</v>
      </c>
    </row>
    <row r="106" spans="1:10">
      <c r="A106" s="381">
        <v>5237</v>
      </c>
      <c r="B106" s="366">
        <v>426600</v>
      </c>
      <c r="C106" s="367" t="s">
        <v>298</v>
      </c>
      <c r="D106" s="382"/>
      <c r="E106" s="382"/>
      <c r="F106" s="364">
        <f t="shared" si="23"/>
        <v>0</v>
      </c>
      <c r="G106" s="383"/>
      <c r="H106" s="382"/>
      <c r="I106" s="382"/>
      <c r="J106" s="21">
        <f t="shared" si="24"/>
        <v>0</v>
      </c>
    </row>
    <row r="107" spans="1:10">
      <c r="A107" s="381">
        <v>5238</v>
      </c>
      <c r="B107" s="366">
        <v>426700</v>
      </c>
      <c r="C107" s="367" t="s">
        <v>299</v>
      </c>
      <c r="D107" s="382"/>
      <c r="E107" s="382"/>
      <c r="F107" s="364">
        <f t="shared" si="23"/>
        <v>0</v>
      </c>
      <c r="G107" s="383"/>
      <c r="H107" s="382"/>
      <c r="I107" s="382"/>
      <c r="J107" s="21">
        <f t="shared" si="24"/>
        <v>0</v>
      </c>
    </row>
    <row r="108" spans="1:10">
      <c r="A108" s="381">
        <v>5239</v>
      </c>
      <c r="B108" s="366">
        <v>426800</v>
      </c>
      <c r="C108" s="367" t="s">
        <v>198</v>
      </c>
      <c r="D108" s="382"/>
      <c r="E108" s="382"/>
      <c r="F108" s="364">
        <f t="shared" si="23"/>
        <v>0</v>
      </c>
      <c r="G108" s="383"/>
      <c r="H108" s="382"/>
      <c r="I108" s="382"/>
      <c r="J108" s="21">
        <f t="shared" si="24"/>
        <v>0</v>
      </c>
    </row>
    <row r="109" spans="1:10">
      <c r="A109" s="381">
        <v>5240</v>
      </c>
      <c r="B109" s="366">
        <v>426900</v>
      </c>
      <c r="C109" s="367" t="s">
        <v>300</v>
      </c>
      <c r="D109" s="382"/>
      <c r="E109" s="382"/>
      <c r="F109" s="364">
        <f t="shared" si="23"/>
        <v>0</v>
      </c>
      <c r="G109" s="383"/>
      <c r="H109" s="382"/>
      <c r="I109" s="382"/>
      <c r="J109" s="21">
        <f t="shared" si="24"/>
        <v>0</v>
      </c>
    </row>
    <row r="110" spans="1:10" ht="25.5">
      <c r="A110" s="378">
        <v>5241</v>
      </c>
      <c r="B110" s="360">
        <v>430000</v>
      </c>
      <c r="C110" s="363" t="s">
        <v>481</v>
      </c>
      <c r="D110" s="379">
        <f t="shared" ref="D110:I110" si="25">D111+D115+D117+D119+D123</f>
        <v>0</v>
      </c>
      <c r="E110" s="379">
        <f t="shared" si="25"/>
        <v>0</v>
      </c>
      <c r="F110" s="364">
        <f t="shared" si="23"/>
        <v>0</v>
      </c>
      <c r="G110" s="380">
        <f t="shared" si="25"/>
        <v>0</v>
      </c>
      <c r="H110" s="379">
        <f t="shared" si="25"/>
        <v>0</v>
      </c>
      <c r="I110" s="379">
        <f t="shared" si="25"/>
        <v>0</v>
      </c>
      <c r="J110" s="21">
        <f t="shared" si="24"/>
        <v>0</v>
      </c>
    </row>
    <row r="111" spans="1:10">
      <c r="A111" s="378">
        <v>5242</v>
      </c>
      <c r="B111" s="360">
        <v>431000</v>
      </c>
      <c r="C111" s="363" t="s">
        <v>482</v>
      </c>
      <c r="D111" s="379">
        <f t="shared" ref="D111:I111" si="26">SUM(D112:D114)</f>
        <v>0</v>
      </c>
      <c r="E111" s="379">
        <f t="shared" si="26"/>
        <v>0</v>
      </c>
      <c r="F111" s="364">
        <f t="shared" si="23"/>
        <v>0</v>
      </c>
      <c r="G111" s="380">
        <f t="shared" si="26"/>
        <v>0</v>
      </c>
      <c r="H111" s="379">
        <f t="shared" si="26"/>
        <v>0</v>
      </c>
      <c r="I111" s="379">
        <f t="shared" si="26"/>
        <v>0</v>
      </c>
      <c r="J111" s="21">
        <f t="shared" si="24"/>
        <v>0</v>
      </c>
    </row>
    <row r="112" spans="1:10">
      <c r="A112" s="381">
        <v>5243</v>
      </c>
      <c r="B112" s="366">
        <v>431100</v>
      </c>
      <c r="C112" s="367" t="s">
        <v>483</v>
      </c>
      <c r="D112" s="382"/>
      <c r="E112" s="382"/>
      <c r="F112" s="364">
        <f t="shared" si="23"/>
        <v>0</v>
      </c>
      <c r="G112" s="383"/>
      <c r="H112" s="382"/>
      <c r="I112" s="382"/>
      <c r="J112" s="21">
        <f t="shared" si="24"/>
        <v>0</v>
      </c>
    </row>
    <row r="113" spans="1:10">
      <c r="A113" s="381">
        <v>5244</v>
      </c>
      <c r="B113" s="366">
        <v>431200</v>
      </c>
      <c r="C113" s="367" t="s">
        <v>341</v>
      </c>
      <c r="D113" s="382"/>
      <c r="E113" s="382"/>
      <c r="F113" s="364">
        <f t="shared" si="23"/>
        <v>0</v>
      </c>
      <c r="G113" s="383"/>
      <c r="H113" s="382"/>
      <c r="I113" s="382"/>
      <c r="J113" s="21">
        <f t="shared" si="24"/>
        <v>0</v>
      </c>
    </row>
    <row r="114" spans="1:10">
      <c r="A114" s="381">
        <v>5245</v>
      </c>
      <c r="B114" s="366">
        <v>431300</v>
      </c>
      <c r="C114" s="367" t="s">
        <v>342</v>
      </c>
      <c r="D114" s="382"/>
      <c r="E114" s="382"/>
      <c r="F114" s="364">
        <f t="shared" si="23"/>
        <v>0</v>
      </c>
      <c r="G114" s="383"/>
      <c r="H114" s="382"/>
      <c r="I114" s="382"/>
      <c r="J114" s="21">
        <f t="shared" si="24"/>
        <v>0</v>
      </c>
    </row>
    <row r="115" spans="1:10">
      <c r="A115" s="378">
        <v>5246</v>
      </c>
      <c r="B115" s="360">
        <v>432000</v>
      </c>
      <c r="C115" s="363" t="s">
        <v>484</v>
      </c>
      <c r="D115" s="379">
        <f t="shared" ref="D115:I115" si="27">D116</f>
        <v>0</v>
      </c>
      <c r="E115" s="379">
        <f t="shared" si="27"/>
        <v>0</v>
      </c>
      <c r="F115" s="364">
        <f t="shared" si="23"/>
        <v>0</v>
      </c>
      <c r="G115" s="380">
        <f t="shared" si="27"/>
        <v>0</v>
      </c>
      <c r="H115" s="379">
        <f t="shared" si="27"/>
        <v>0</v>
      </c>
      <c r="I115" s="379">
        <f t="shared" si="27"/>
        <v>0</v>
      </c>
      <c r="J115" s="21">
        <f t="shared" si="24"/>
        <v>0</v>
      </c>
    </row>
    <row r="116" spans="1:10">
      <c r="A116" s="381">
        <v>5247</v>
      </c>
      <c r="B116" s="366">
        <v>432100</v>
      </c>
      <c r="C116" s="367" t="s">
        <v>410</v>
      </c>
      <c r="D116" s="382"/>
      <c r="E116" s="382"/>
      <c r="F116" s="364">
        <f t="shared" si="23"/>
        <v>0</v>
      </c>
      <c r="G116" s="383"/>
      <c r="H116" s="382"/>
      <c r="I116" s="382"/>
      <c r="J116" s="21">
        <f t="shared" si="24"/>
        <v>0</v>
      </c>
    </row>
    <row r="117" spans="1:10">
      <c r="A117" s="378">
        <v>5248</v>
      </c>
      <c r="B117" s="360">
        <v>433000</v>
      </c>
      <c r="C117" s="363" t="s">
        <v>485</v>
      </c>
      <c r="D117" s="379">
        <f t="shared" ref="D117:I117" si="28">D118</f>
        <v>0</v>
      </c>
      <c r="E117" s="379">
        <f t="shared" si="28"/>
        <v>0</v>
      </c>
      <c r="F117" s="364">
        <f t="shared" si="23"/>
        <v>0</v>
      </c>
      <c r="G117" s="380">
        <f t="shared" si="28"/>
        <v>0</v>
      </c>
      <c r="H117" s="379">
        <f t="shared" si="28"/>
        <v>0</v>
      </c>
      <c r="I117" s="379">
        <f t="shared" si="28"/>
        <v>0</v>
      </c>
      <c r="J117" s="21">
        <f t="shared" si="24"/>
        <v>0</v>
      </c>
    </row>
    <row r="118" spans="1:10">
      <c r="A118" s="381">
        <v>5249</v>
      </c>
      <c r="B118" s="366">
        <v>433100</v>
      </c>
      <c r="C118" s="367" t="s">
        <v>343</v>
      </c>
      <c r="D118" s="382"/>
      <c r="E118" s="382"/>
      <c r="F118" s="364">
        <f t="shared" si="23"/>
        <v>0</v>
      </c>
      <c r="G118" s="383"/>
      <c r="H118" s="382"/>
      <c r="I118" s="382"/>
      <c r="J118" s="21">
        <f t="shared" si="24"/>
        <v>0</v>
      </c>
    </row>
    <row r="119" spans="1:10">
      <c r="A119" s="378">
        <v>5250</v>
      </c>
      <c r="B119" s="360">
        <v>434000</v>
      </c>
      <c r="C119" s="363" t="s">
        <v>486</v>
      </c>
      <c r="D119" s="379">
        <f t="shared" ref="D119:I119" si="29">SUM(D120:D122)</f>
        <v>0</v>
      </c>
      <c r="E119" s="379">
        <f t="shared" si="29"/>
        <v>0</v>
      </c>
      <c r="F119" s="364">
        <f t="shared" si="23"/>
        <v>0</v>
      </c>
      <c r="G119" s="380">
        <f t="shared" si="29"/>
        <v>0</v>
      </c>
      <c r="H119" s="379">
        <f t="shared" si="29"/>
        <v>0</v>
      </c>
      <c r="I119" s="379">
        <f t="shared" si="29"/>
        <v>0</v>
      </c>
      <c r="J119" s="21">
        <f t="shared" si="24"/>
        <v>0</v>
      </c>
    </row>
    <row r="120" spans="1:10">
      <c r="A120" s="381">
        <v>5251</v>
      </c>
      <c r="B120" s="366">
        <v>434100</v>
      </c>
      <c r="C120" s="367" t="s">
        <v>344</v>
      </c>
      <c r="D120" s="382"/>
      <c r="E120" s="382"/>
      <c r="F120" s="364">
        <f t="shared" si="23"/>
        <v>0</v>
      </c>
      <c r="G120" s="383"/>
      <c r="H120" s="382"/>
      <c r="I120" s="382"/>
      <c r="J120" s="21">
        <f t="shared" si="24"/>
        <v>0</v>
      </c>
    </row>
    <row r="121" spans="1:10">
      <c r="A121" s="381">
        <v>5252</v>
      </c>
      <c r="B121" s="366">
        <v>434200</v>
      </c>
      <c r="C121" s="367" t="s">
        <v>345</v>
      </c>
      <c r="D121" s="382"/>
      <c r="E121" s="382"/>
      <c r="F121" s="364">
        <f t="shared" si="23"/>
        <v>0</v>
      </c>
      <c r="G121" s="383"/>
      <c r="H121" s="382"/>
      <c r="I121" s="382"/>
      <c r="J121" s="21">
        <f t="shared" si="24"/>
        <v>0</v>
      </c>
    </row>
    <row r="122" spans="1:10">
      <c r="A122" s="381">
        <v>5253</v>
      </c>
      <c r="B122" s="366">
        <v>434300</v>
      </c>
      <c r="C122" s="367" t="s">
        <v>346</v>
      </c>
      <c r="D122" s="382"/>
      <c r="E122" s="382"/>
      <c r="F122" s="364">
        <f t="shared" si="23"/>
        <v>0</v>
      </c>
      <c r="G122" s="383"/>
      <c r="H122" s="382"/>
      <c r="I122" s="382"/>
      <c r="J122" s="21">
        <f t="shared" si="24"/>
        <v>0</v>
      </c>
    </row>
    <row r="123" spans="1:10">
      <c r="A123" s="378">
        <v>5254</v>
      </c>
      <c r="B123" s="360">
        <v>435000</v>
      </c>
      <c r="C123" s="363" t="s">
        <v>487</v>
      </c>
      <c r="D123" s="379">
        <f t="shared" ref="D123:I123" si="30">D124</f>
        <v>0</v>
      </c>
      <c r="E123" s="379">
        <f t="shared" si="30"/>
        <v>0</v>
      </c>
      <c r="F123" s="364">
        <f t="shared" si="23"/>
        <v>0</v>
      </c>
      <c r="G123" s="380">
        <f t="shared" si="30"/>
        <v>0</v>
      </c>
      <c r="H123" s="379">
        <f t="shared" si="30"/>
        <v>0</v>
      </c>
      <c r="I123" s="379">
        <f t="shared" si="30"/>
        <v>0</v>
      </c>
      <c r="J123" s="21">
        <f t="shared" si="24"/>
        <v>0</v>
      </c>
    </row>
    <row r="124" spans="1:10">
      <c r="A124" s="381">
        <v>5255</v>
      </c>
      <c r="B124" s="366">
        <v>435100</v>
      </c>
      <c r="C124" s="367" t="s">
        <v>347</v>
      </c>
      <c r="D124" s="382"/>
      <c r="E124" s="382"/>
      <c r="F124" s="364">
        <f t="shared" si="23"/>
        <v>0</v>
      </c>
      <c r="G124" s="383"/>
      <c r="H124" s="382"/>
      <c r="I124" s="382"/>
      <c r="J124" s="21">
        <f t="shared" si="24"/>
        <v>0</v>
      </c>
    </row>
    <row r="125" spans="1:10" ht="25.5">
      <c r="A125" s="378">
        <v>5256</v>
      </c>
      <c r="B125" s="360">
        <v>440000</v>
      </c>
      <c r="C125" s="363" t="s">
        <v>488</v>
      </c>
      <c r="D125" s="379">
        <f t="shared" ref="D125:I125" si="31">D126+D136+D143+D145</f>
        <v>0</v>
      </c>
      <c r="E125" s="379">
        <f t="shared" si="31"/>
        <v>0</v>
      </c>
      <c r="F125" s="364">
        <f t="shared" si="23"/>
        <v>0</v>
      </c>
      <c r="G125" s="380">
        <f t="shared" si="31"/>
        <v>0</v>
      </c>
      <c r="H125" s="379">
        <f t="shared" si="31"/>
        <v>0</v>
      </c>
      <c r="I125" s="379">
        <f t="shared" si="31"/>
        <v>0</v>
      </c>
      <c r="J125" s="21">
        <f t="shared" si="24"/>
        <v>0</v>
      </c>
    </row>
    <row r="126" spans="1:10">
      <c r="A126" s="378">
        <v>5257</v>
      </c>
      <c r="B126" s="360">
        <v>441000</v>
      </c>
      <c r="C126" s="363" t="s">
        <v>489</v>
      </c>
      <c r="D126" s="379">
        <f t="shared" ref="D126:I126" si="32">SUM(D127:D135)</f>
        <v>0</v>
      </c>
      <c r="E126" s="379">
        <f t="shared" si="32"/>
        <v>0</v>
      </c>
      <c r="F126" s="364">
        <f t="shared" si="23"/>
        <v>0</v>
      </c>
      <c r="G126" s="380">
        <f t="shared" si="32"/>
        <v>0</v>
      </c>
      <c r="H126" s="379">
        <f t="shared" si="32"/>
        <v>0</v>
      </c>
      <c r="I126" s="379">
        <f t="shared" si="32"/>
        <v>0</v>
      </c>
      <c r="J126" s="21">
        <f t="shared" si="24"/>
        <v>0</v>
      </c>
    </row>
    <row r="127" spans="1:10">
      <c r="A127" s="381">
        <v>5258</v>
      </c>
      <c r="B127" s="366">
        <v>441100</v>
      </c>
      <c r="C127" s="367" t="s">
        <v>160</v>
      </c>
      <c r="D127" s="382"/>
      <c r="E127" s="382"/>
      <c r="F127" s="364">
        <f t="shared" si="23"/>
        <v>0</v>
      </c>
      <c r="G127" s="383"/>
      <c r="H127" s="382"/>
      <c r="I127" s="382"/>
      <c r="J127" s="21">
        <f t="shared" si="24"/>
        <v>0</v>
      </c>
    </row>
    <row r="128" spans="1:10">
      <c r="A128" s="381">
        <v>5259</v>
      </c>
      <c r="B128" s="366">
        <v>441200</v>
      </c>
      <c r="C128" s="367" t="s">
        <v>161</v>
      </c>
      <c r="D128" s="382"/>
      <c r="E128" s="382"/>
      <c r="F128" s="364">
        <f t="shared" si="23"/>
        <v>0</v>
      </c>
      <c r="G128" s="383"/>
      <c r="H128" s="382"/>
      <c r="I128" s="382"/>
      <c r="J128" s="21">
        <f t="shared" si="24"/>
        <v>0</v>
      </c>
    </row>
    <row r="129" spans="1:10">
      <c r="A129" s="381">
        <v>5260</v>
      </c>
      <c r="B129" s="366">
        <v>441300</v>
      </c>
      <c r="C129" s="367" t="s">
        <v>162</v>
      </c>
      <c r="D129" s="382"/>
      <c r="E129" s="382"/>
      <c r="F129" s="364">
        <f t="shared" si="23"/>
        <v>0</v>
      </c>
      <c r="G129" s="383"/>
      <c r="H129" s="382"/>
      <c r="I129" s="382"/>
      <c r="J129" s="21">
        <f t="shared" si="24"/>
        <v>0</v>
      </c>
    </row>
    <row r="130" spans="1:10">
      <c r="A130" s="381">
        <v>5261</v>
      </c>
      <c r="B130" s="366">
        <v>441400</v>
      </c>
      <c r="C130" s="367" t="s">
        <v>163</v>
      </c>
      <c r="D130" s="382"/>
      <c r="E130" s="382"/>
      <c r="F130" s="364">
        <f t="shared" si="23"/>
        <v>0</v>
      </c>
      <c r="G130" s="383"/>
      <c r="H130" s="382"/>
      <c r="I130" s="382"/>
      <c r="J130" s="21">
        <f t="shared" si="24"/>
        <v>0</v>
      </c>
    </row>
    <row r="131" spans="1:10">
      <c r="A131" s="381">
        <v>5262</v>
      </c>
      <c r="B131" s="366">
        <v>441500</v>
      </c>
      <c r="C131" s="367" t="s">
        <v>164</v>
      </c>
      <c r="D131" s="382"/>
      <c r="E131" s="382"/>
      <c r="F131" s="364">
        <f t="shared" si="23"/>
        <v>0</v>
      </c>
      <c r="G131" s="383"/>
      <c r="H131" s="382"/>
      <c r="I131" s="382"/>
      <c r="J131" s="21">
        <f t="shared" si="24"/>
        <v>0</v>
      </c>
    </row>
    <row r="132" spans="1:10">
      <c r="A132" s="381">
        <v>5263</v>
      </c>
      <c r="B132" s="366">
        <v>441600</v>
      </c>
      <c r="C132" s="367" t="s">
        <v>243</v>
      </c>
      <c r="D132" s="382"/>
      <c r="E132" s="382"/>
      <c r="F132" s="364">
        <f t="shared" si="23"/>
        <v>0</v>
      </c>
      <c r="G132" s="383"/>
      <c r="H132" s="382"/>
      <c r="I132" s="382"/>
      <c r="J132" s="21">
        <f t="shared" si="24"/>
        <v>0</v>
      </c>
    </row>
    <row r="133" spans="1:10">
      <c r="A133" s="381">
        <v>5264</v>
      </c>
      <c r="B133" s="366">
        <v>441700</v>
      </c>
      <c r="C133" s="367" t="s">
        <v>95</v>
      </c>
      <c r="D133" s="382"/>
      <c r="E133" s="382"/>
      <c r="F133" s="364">
        <f t="shared" si="23"/>
        <v>0</v>
      </c>
      <c r="G133" s="383"/>
      <c r="H133" s="382"/>
      <c r="I133" s="382"/>
      <c r="J133" s="21">
        <f t="shared" si="24"/>
        <v>0</v>
      </c>
    </row>
    <row r="134" spans="1:10">
      <c r="A134" s="381">
        <v>5265</v>
      </c>
      <c r="B134" s="366">
        <v>441800</v>
      </c>
      <c r="C134" s="367" t="s">
        <v>96</v>
      </c>
      <c r="D134" s="382"/>
      <c r="E134" s="382"/>
      <c r="F134" s="364">
        <f t="shared" si="23"/>
        <v>0</v>
      </c>
      <c r="G134" s="383"/>
      <c r="H134" s="382"/>
      <c r="I134" s="382"/>
      <c r="J134" s="21">
        <f t="shared" si="24"/>
        <v>0</v>
      </c>
    </row>
    <row r="135" spans="1:10">
      <c r="A135" s="381">
        <v>5266</v>
      </c>
      <c r="B135" s="366">
        <v>441900</v>
      </c>
      <c r="C135" s="367" t="s">
        <v>84</v>
      </c>
      <c r="D135" s="382"/>
      <c r="E135" s="382"/>
      <c r="F135" s="364">
        <f t="shared" si="23"/>
        <v>0</v>
      </c>
      <c r="G135" s="383"/>
      <c r="H135" s="382"/>
      <c r="I135" s="382"/>
      <c r="J135" s="21">
        <f t="shared" si="24"/>
        <v>0</v>
      </c>
    </row>
    <row r="136" spans="1:10">
      <c r="A136" s="378">
        <v>5267</v>
      </c>
      <c r="B136" s="360">
        <v>442000</v>
      </c>
      <c r="C136" s="363" t="s">
        <v>490</v>
      </c>
      <c r="D136" s="379">
        <f t="shared" ref="D136:I136" si="33">SUM(D137:D142)</f>
        <v>0</v>
      </c>
      <c r="E136" s="379">
        <f t="shared" si="33"/>
        <v>0</v>
      </c>
      <c r="F136" s="364">
        <f t="shared" si="23"/>
        <v>0</v>
      </c>
      <c r="G136" s="380">
        <f t="shared" si="33"/>
        <v>0</v>
      </c>
      <c r="H136" s="379">
        <f t="shared" si="33"/>
        <v>0</v>
      </c>
      <c r="I136" s="379">
        <f t="shared" si="33"/>
        <v>0</v>
      </c>
      <c r="J136" s="21">
        <f t="shared" si="24"/>
        <v>0</v>
      </c>
    </row>
    <row r="137" spans="1:10" ht="25.5">
      <c r="A137" s="381">
        <v>5268</v>
      </c>
      <c r="B137" s="366">
        <v>442100</v>
      </c>
      <c r="C137" s="367" t="s">
        <v>411</v>
      </c>
      <c r="D137" s="382"/>
      <c r="E137" s="382"/>
      <c r="F137" s="364">
        <f t="shared" si="23"/>
        <v>0</v>
      </c>
      <c r="G137" s="383"/>
      <c r="H137" s="382"/>
      <c r="I137" s="382"/>
      <c r="J137" s="21">
        <f t="shared" si="24"/>
        <v>0</v>
      </c>
    </row>
    <row r="138" spans="1:10">
      <c r="A138" s="381">
        <v>5269</v>
      </c>
      <c r="B138" s="366">
        <v>442200</v>
      </c>
      <c r="C138" s="367" t="s">
        <v>97</v>
      </c>
      <c r="D138" s="382"/>
      <c r="E138" s="382"/>
      <c r="F138" s="364">
        <f t="shared" si="23"/>
        <v>0</v>
      </c>
      <c r="G138" s="383"/>
      <c r="H138" s="382"/>
      <c r="I138" s="382"/>
      <c r="J138" s="21">
        <f t="shared" si="24"/>
        <v>0</v>
      </c>
    </row>
    <row r="139" spans="1:10">
      <c r="A139" s="381">
        <v>5270</v>
      </c>
      <c r="B139" s="366">
        <v>442300</v>
      </c>
      <c r="C139" s="367" t="s">
        <v>98</v>
      </c>
      <c r="D139" s="382"/>
      <c r="E139" s="382"/>
      <c r="F139" s="364">
        <f t="shared" si="23"/>
        <v>0</v>
      </c>
      <c r="G139" s="383"/>
      <c r="H139" s="382"/>
      <c r="I139" s="382"/>
      <c r="J139" s="21">
        <f t="shared" si="24"/>
        <v>0</v>
      </c>
    </row>
    <row r="140" spans="1:10">
      <c r="A140" s="381">
        <v>5271</v>
      </c>
      <c r="B140" s="366">
        <v>442400</v>
      </c>
      <c r="C140" s="367" t="s">
        <v>99</v>
      </c>
      <c r="D140" s="382"/>
      <c r="E140" s="382"/>
      <c r="F140" s="364">
        <f t="shared" si="23"/>
        <v>0</v>
      </c>
      <c r="G140" s="383"/>
      <c r="H140" s="382"/>
      <c r="I140" s="382"/>
      <c r="J140" s="21">
        <f t="shared" si="24"/>
        <v>0</v>
      </c>
    </row>
    <row r="141" spans="1:10">
      <c r="A141" s="381">
        <v>5272</v>
      </c>
      <c r="B141" s="366">
        <v>442500</v>
      </c>
      <c r="C141" s="367" t="s">
        <v>245</v>
      </c>
      <c r="D141" s="382"/>
      <c r="E141" s="382"/>
      <c r="F141" s="364">
        <f t="shared" si="23"/>
        <v>0</v>
      </c>
      <c r="G141" s="383"/>
      <c r="H141" s="382"/>
      <c r="I141" s="382"/>
      <c r="J141" s="21">
        <f t="shared" si="24"/>
        <v>0</v>
      </c>
    </row>
    <row r="142" spans="1:10">
      <c r="A142" s="381">
        <v>5273</v>
      </c>
      <c r="B142" s="366">
        <v>442600</v>
      </c>
      <c r="C142" s="367" t="s">
        <v>246</v>
      </c>
      <c r="D142" s="382"/>
      <c r="E142" s="382"/>
      <c r="F142" s="364">
        <f t="shared" si="23"/>
        <v>0</v>
      </c>
      <c r="G142" s="383"/>
      <c r="H142" s="382"/>
      <c r="I142" s="382"/>
      <c r="J142" s="21">
        <f t="shared" si="24"/>
        <v>0</v>
      </c>
    </row>
    <row r="143" spans="1:10">
      <c r="A143" s="378">
        <v>5274</v>
      </c>
      <c r="B143" s="360">
        <v>443000</v>
      </c>
      <c r="C143" s="363" t="s">
        <v>491</v>
      </c>
      <c r="D143" s="379">
        <f t="shared" ref="D143:I143" si="34">D144</f>
        <v>0</v>
      </c>
      <c r="E143" s="379">
        <f t="shared" si="34"/>
        <v>0</v>
      </c>
      <c r="F143" s="364">
        <f t="shared" si="23"/>
        <v>0</v>
      </c>
      <c r="G143" s="380">
        <f t="shared" si="34"/>
        <v>0</v>
      </c>
      <c r="H143" s="379">
        <f t="shared" si="34"/>
        <v>0</v>
      </c>
      <c r="I143" s="379">
        <f t="shared" si="34"/>
        <v>0</v>
      </c>
      <c r="J143" s="21">
        <f t="shared" si="24"/>
        <v>0</v>
      </c>
    </row>
    <row r="144" spans="1:10">
      <c r="A144" s="381">
        <v>5275</v>
      </c>
      <c r="B144" s="366">
        <v>443100</v>
      </c>
      <c r="C144" s="367" t="s">
        <v>348</v>
      </c>
      <c r="D144" s="382"/>
      <c r="E144" s="382"/>
      <c r="F144" s="364">
        <f t="shared" si="23"/>
        <v>0</v>
      </c>
      <c r="G144" s="383"/>
      <c r="H144" s="382"/>
      <c r="I144" s="382"/>
      <c r="J144" s="21">
        <f t="shared" si="24"/>
        <v>0</v>
      </c>
    </row>
    <row r="145" spans="1:10">
      <c r="A145" s="378">
        <v>5276</v>
      </c>
      <c r="B145" s="360">
        <v>444000</v>
      </c>
      <c r="C145" s="363" t="s">
        <v>492</v>
      </c>
      <c r="D145" s="379">
        <f t="shared" ref="D145:I145" si="35">SUM(D146:D148)</f>
        <v>0</v>
      </c>
      <c r="E145" s="379">
        <f t="shared" si="35"/>
        <v>0</v>
      </c>
      <c r="F145" s="364">
        <f t="shared" si="23"/>
        <v>0</v>
      </c>
      <c r="G145" s="380">
        <f t="shared" si="35"/>
        <v>0</v>
      </c>
      <c r="H145" s="379">
        <f t="shared" si="35"/>
        <v>0</v>
      </c>
      <c r="I145" s="379">
        <f t="shared" si="35"/>
        <v>0</v>
      </c>
      <c r="J145" s="21">
        <f t="shared" si="24"/>
        <v>0</v>
      </c>
    </row>
    <row r="146" spans="1:10">
      <c r="A146" s="381">
        <v>5277</v>
      </c>
      <c r="B146" s="366">
        <v>444100</v>
      </c>
      <c r="C146" s="367" t="s">
        <v>364</v>
      </c>
      <c r="D146" s="382"/>
      <c r="E146" s="382"/>
      <c r="F146" s="364">
        <f t="shared" si="23"/>
        <v>0</v>
      </c>
      <c r="G146" s="383"/>
      <c r="H146" s="382"/>
      <c r="I146" s="382"/>
      <c r="J146" s="21">
        <f t="shared" si="24"/>
        <v>0</v>
      </c>
    </row>
    <row r="147" spans="1:10">
      <c r="A147" s="381">
        <v>5278</v>
      </c>
      <c r="B147" s="366">
        <v>444200</v>
      </c>
      <c r="C147" s="367" t="s">
        <v>365</v>
      </c>
      <c r="D147" s="382"/>
      <c r="E147" s="382"/>
      <c r="F147" s="364">
        <f t="shared" si="23"/>
        <v>0</v>
      </c>
      <c r="G147" s="383"/>
      <c r="H147" s="382"/>
      <c r="I147" s="382"/>
      <c r="J147" s="21">
        <f t="shared" si="24"/>
        <v>0</v>
      </c>
    </row>
    <row r="148" spans="1:10">
      <c r="A148" s="381">
        <v>5279</v>
      </c>
      <c r="B148" s="366">
        <v>444300</v>
      </c>
      <c r="C148" s="367" t="s">
        <v>412</v>
      </c>
      <c r="D148" s="382"/>
      <c r="E148" s="382"/>
      <c r="F148" s="364">
        <f t="shared" si="23"/>
        <v>0</v>
      </c>
      <c r="G148" s="383"/>
      <c r="H148" s="382"/>
      <c r="I148" s="382"/>
      <c r="J148" s="21">
        <f t="shared" si="24"/>
        <v>0</v>
      </c>
    </row>
    <row r="149" spans="1:10">
      <c r="A149" s="378">
        <v>5280</v>
      </c>
      <c r="B149" s="360">
        <v>450000</v>
      </c>
      <c r="C149" s="363" t="s">
        <v>493</v>
      </c>
      <c r="D149" s="379">
        <f t="shared" ref="D149:I149" si="36">D150+D153+D156+D159</f>
        <v>0</v>
      </c>
      <c r="E149" s="379">
        <f t="shared" si="36"/>
        <v>0</v>
      </c>
      <c r="F149" s="364">
        <f t="shared" si="23"/>
        <v>0</v>
      </c>
      <c r="G149" s="380">
        <f t="shared" si="36"/>
        <v>0</v>
      </c>
      <c r="H149" s="379">
        <f t="shared" si="36"/>
        <v>0</v>
      </c>
      <c r="I149" s="379">
        <f t="shared" si="36"/>
        <v>0</v>
      </c>
      <c r="J149" s="21">
        <f t="shared" si="24"/>
        <v>0</v>
      </c>
    </row>
    <row r="150" spans="1:10" ht="25.5">
      <c r="A150" s="378">
        <v>5281</v>
      </c>
      <c r="B150" s="360">
        <v>451000</v>
      </c>
      <c r="C150" s="363" t="s">
        <v>494</v>
      </c>
      <c r="D150" s="379">
        <f t="shared" ref="D150:I150" si="37">D151+D152</f>
        <v>0</v>
      </c>
      <c r="E150" s="379">
        <f t="shared" si="37"/>
        <v>0</v>
      </c>
      <c r="F150" s="364">
        <f t="shared" si="23"/>
        <v>0</v>
      </c>
      <c r="G150" s="380">
        <f t="shared" si="37"/>
        <v>0</v>
      </c>
      <c r="H150" s="379">
        <f t="shared" si="37"/>
        <v>0</v>
      </c>
      <c r="I150" s="379">
        <f t="shared" si="37"/>
        <v>0</v>
      </c>
      <c r="J150" s="21">
        <f t="shared" si="24"/>
        <v>0</v>
      </c>
    </row>
    <row r="151" spans="1:10">
      <c r="A151" s="381">
        <v>5282</v>
      </c>
      <c r="B151" s="366">
        <v>451100</v>
      </c>
      <c r="C151" s="367" t="s">
        <v>176</v>
      </c>
      <c r="D151" s="382"/>
      <c r="E151" s="382"/>
      <c r="F151" s="364">
        <f t="shared" si="23"/>
        <v>0</v>
      </c>
      <c r="G151" s="383"/>
      <c r="H151" s="382"/>
      <c r="I151" s="382"/>
      <c r="J151" s="21">
        <f t="shared" si="24"/>
        <v>0</v>
      </c>
    </row>
    <row r="152" spans="1:10" ht="25.5">
      <c r="A152" s="381">
        <v>5283</v>
      </c>
      <c r="B152" s="366">
        <v>451200</v>
      </c>
      <c r="C152" s="367" t="s">
        <v>177</v>
      </c>
      <c r="D152" s="382"/>
      <c r="E152" s="382"/>
      <c r="F152" s="364">
        <f t="shared" si="23"/>
        <v>0</v>
      </c>
      <c r="G152" s="383"/>
      <c r="H152" s="382"/>
      <c r="I152" s="382"/>
      <c r="J152" s="21">
        <f t="shared" si="24"/>
        <v>0</v>
      </c>
    </row>
    <row r="153" spans="1:10" ht="25.5">
      <c r="A153" s="378">
        <v>5284</v>
      </c>
      <c r="B153" s="360">
        <v>452000</v>
      </c>
      <c r="C153" s="363" t="s">
        <v>495</v>
      </c>
      <c r="D153" s="379">
        <f t="shared" ref="D153:I153" si="38">D154+D155</f>
        <v>0</v>
      </c>
      <c r="E153" s="379">
        <f t="shared" si="38"/>
        <v>0</v>
      </c>
      <c r="F153" s="364">
        <f t="shared" si="23"/>
        <v>0</v>
      </c>
      <c r="G153" s="380">
        <f t="shared" si="38"/>
        <v>0</v>
      </c>
      <c r="H153" s="379">
        <f t="shared" si="38"/>
        <v>0</v>
      </c>
      <c r="I153" s="379">
        <f t="shared" si="38"/>
        <v>0</v>
      </c>
      <c r="J153" s="21">
        <f t="shared" si="24"/>
        <v>0</v>
      </c>
    </row>
    <row r="154" spans="1:10">
      <c r="A154" s="381">
        <v>5285</v>
      </c>
      <c r="B154" s="366">
        <v>452100</v>
      </c>
      <c r="C154" s="367" t="s">
        <v>178</v>
      </c>
      <c r="D154" s="382"/>
      <c r="E154" s="382"/>
      <c r="F154" s="364">
        <f t="shared" si="23"/>
        <v>0</v>
      </c>
      <c r="G154" s="383"/>
      <c r="H154" s="382"/>
      <c r="I154" s="382"/>
      <c r="J154" s="21">
        <f t="shared" si="24"/>
        <v>0</v>
      </c>
    </row>
    <row r="155" spans="1:10">
      <c r="A155" s="381">
        <v>5286</v>
      </c>
      <c r="B155" s="366">
        <v>452200</v>
      </c>
      <c r="C155" s="367" t="s">
        <v>179</v>
      </c>
      <c r="D155" s="382"/>
      <c r="E155" s="382"/>
      <c r="F155" s="364">
        <f t="shared" si="23"/>
        <v>0</v>
      </c>
      <c r="G155" s="383"/>
      <c r="H155" s="382"/>
      <c r="I155" s="382"/>
      <c r="J155" s="21">
        <f t="shared" si="24"/>
        <v>0</v>
      </c>
    </row>
    <row r="156" spans="1:10" ht="25.5">
      <c r="A156" s="378">
        <v>5287</v>
      </c>
      <c r="B156" s="360">
        <v>453000</v>
      </c>
      <c r="C156" s="363" t="s">
        <v>496</v>
      </c>
      <c r="D156" s="379">
        <f t="shared" ref="D156:I156" si="39">D157+D158</f>
        <v>0</v>
      </c>
      <c r="E156" s="379">
        <f t="shared" si="39"/>
        <v>0</v>
      </c>
      <c r="F156" s="364">
        <f t="shared" si="23"/>
        <v>0</v>
      </c>
      <c r="G156" s="380">
        <f t="shared" si="39"/>
        <v>0</v>
      </c>
      <c r="H156" s="379">
        <f t="shared" si="39"/>
        <v>0</v>
      </c>
      <c r="I156" s="379">
        <f t="shared" si="39"/>
        <v>0</v>
      </c>
      <c r="J156" s="21">
        <f t="shared" si="24"/>
        <v>0</v>
      </c>
    </row>
    <row r="157" spans="1:10">
      <c r="A157" s="381">
        <v>5288</v>
      </c>
      <c r="B157" s="366">
        <v>453100</v>
      </c>
      <c r="C157" s="367" t="s">
        <v>180</v>
      </c>
      <c r="D157" s="382"/>
      <c r="E157" s="382"/>
      <c r="F157" s="364">
        <f t="shared" si="23"/>
        <v>0</v>
      </c>
      <c r="G157" s="383"/>
      <c r="H157" s="382"/>
      <c r="I157" s="382"/>
      <c r="J157" s="21">
        <f t="shared" si="24"/>
        <v>0</v>
      </c>
    </row>
    <row r="158" spans="1:10">
      <c r="A158" s="381">
        <v>5289</v>
      </c>
      <c r="B158" s="366">
        <v>453200</v>
      </c>
      <c r="C158" s="367" t="s">
        <v>181</v>
      </c>
      <c r="D158" s="382"/>
      <c r="E158" s="382"/>
      <c r="F158" s="364">
        <f t="shared" si="23"/>
        <v>0</v>
      </c>
      <c r="G158" s="383"/>
      <c r="H158" s="382"/>
      <c r="I158" s="382"/>
      <c r="J158" s="21">
        <f t="shared" si="24"/>
        <v>0</v>
      </c>
    </row>
    <row r="159" spans="1:10">
      <c r="A159" s="378">
        <v>5290</v>
      </c>
      <c r="B159" s="360">
        <v>454000</v>
      </c>
      <c r="C159" s="363" t="s">
        <v>497</v>
      </c>
      <c r="D159" s="379">
        <f t="shared" ref="D159:I159" si="40">D160+D161</f>
        <v>0</v>
      </c>
      <c r="E159" s="379">
        <f t="shared" si="40"/>
        <v>0</v>
      </c>
      <c r="F159" s="364">
        <f t="shared" si="23"/>
        <v>0</v>
      </c>
      <c r="G159" s="380">
        <f t="shared" si="40"/>
        <v>0</v>
      </c>
      <c r="H159" s="379">
        <f t="shared" si="40"/>
        <v>0</v>
      </c>
      <c r="I159" s="379">
        <f t="shared" si="40"/>
        <v>0</v>
      </c>
      <c r="J159" s="21">
        <f t="shared" si="24"/>
        <v>0</v>
      </c>
    </row>
    <row r="160" spans="1:10">
      <c r="A160" s="381">
        <v>5291</v>
      </c>
      <c r="B160" s="366">
        <v>454100</v>
      </c>
      <c r="C160" s="367" t="s">
        <v>182</v>
      </c>
      <c r="D160" s="382"/>
      <c r="E160" s="382"/>
      <c r="F160" s="364">
        <f t="shared" si="23"/>
        <v>0</v>
      </c>
      <c r="G160" s="383"/>
      <c r="H160" s="382"/>
      <c r="I160" s="382"/>
      <c r="J160" s="21">
        <f t="shared" si="24"/>
        <v>0</v>
      </c>
    </row>
    <row r="161" spans="1:10">
      <c r="A161" s="381">
        <v>5292</v>
      </c>
      <c r="B161" s="366">
        <v>454200</v>
      </c>
      <c r="C161" s="367" t="s">
        <v>183</v>
      </c>
      <c r="D161" s="382"/>
      <c r="E161" s="382"/>
      <c r="F161" s="364">
        <f t="shared" si="23"/>
        <v>0</v>
      </c>
      <c r="G161" s="383"/>
      <c r="H161" s="382"/>
      <c r="I161" s="382"/>
      <c r="J161" s="21">
        <f t="shared" si="24"/>
        <v>0</v>
      </c>
    </row>
    <row r="162" spans="1:10" ht="25.5">
      <c r="A162" s="378">
        <v>5293</v>
      </c>
      <c r="B162" s="360">
        <v>460000</v>
      </c>
      <c r="C162" s="363" t="s">
        <v>498</v>
      </c>
      <c r="D162" s="379">
        <f t="shared" ref="D162:I162" si="41">D163+D166+D169+D172+D175</f>
        <v>0</v>
      </c>
      <c r="E162" s="379">
        <f t="shared" si="41"/>
        <v>0</v>
      </c>
      <c r="F162" s="364">
        <f t="shared" si="23"/>
        <v>0</v>
      </c>
      <c r="G162" s="380">
        <f t="shared" si="41"/>
        <v>0</v>
      </c>
      <c r="H162" s="379">
        <f t="shared" si="41"/>
        <v>0</v>
      </c>
      <c r="I162" s="379">
        <f t="shared" si="41"/>
        <v>0</v>
      </c>
      <c r="J162" s="21">
        <f t="shared" si="24"/>
        <v>0</v>
      </c>
    </row>
    <row r="163" spans="1:10">
      <c r="A163" s="378">
        <v>5294</v>
      </c>
      <c r="B163" s="360">
        <v>461000</v>
      </c>
      <c r="C163" s="363" t="s">
        <v>499</v>
      </c>
      <c r="D163" s="379">
        <f t="shared" ref="D163:I163" si="42">D164+D165</f>
        <v>0</v>
      </c>
      <c r="E163" s="379">
        <f t="shared" si="42"/>
        <v>0</v>
      </c>
      <c r="F163" s="364">
        <f t="shared" si="23"/>
        <v>0</v>
      </c>
      <c r="G163" s="380">
        <f t="shared" si="42"/>
        <v>0</v>
      </c>
      <c r="H163" s="379">
        <f t="shared" si="42"/>
        <v>0</v>
      </c>
      <c r="I163" s="379">
        <f t="shared" si="42"/>
        <v>0</v>
      </c>
      <c r="J163" s="21">
        <f t="shared" si="24"/>
        <v>0</v>
      </c>
    </row>
    <row r="164" spans="1:10">
      <c r="A164" s="381">
        <v>5295</v>
      </c>
      <c r="B164" s="366">
        <v>461100</v>
      </c>
      <c r="C164" s="367" t="s">
        <v>184</v>
      </c>
      <c r="D164" s="382"/>
      <c r="E164" s="382"/>
      <c r="F164" s="364">
        <f t="shared" si="23"/>
        <v>0</v>
      </c>
      <c r="G164" s="383"/>
      <c r="H164" s="382"/>
      <c r="I164" s="382"/>
      <c r="J164" s="21">
        <f t="shared" si="24"/>
        <v>0</v>
      </c>
    </row>
    <row r="165" spans="1:10">
      <c r="A165" s="381">
        <v>5296</v>
      </c>
      <c r="B165" s="366">
        <v>461200</v>
      </c>
      <c r="C165" s="367" t="s">
        <v>185</v>
      </c>
      <c r="D165" s="382"/>
      <c r="E165" s="382"/>
      <c r="F165" s="364">
        <f t="shared" si="23"/>
        <v>0</v>
      </c>
      <c r="G165" s="383"/>
      <c r="H165" s="382"/>
      <c r="I165" s="382"/>
      <c r="J165" s="21">
        <f t="shared" si="24"/>
        <v>0</v>
      </c>
    </row>
    <row r="166" spans="1:10">
      <c r="A166" s="378">
        <v>5297</v>
      </c>
      <c r="B166" s="360">
        <v>462000</v>
      </c>
      <c r="C166" s="363" t="s">
        <v>500</v>
      </c>
      <c r="D166" s="379">
        <f t="shared" ref="D166:I166" si="43">D167+D168</f>
        <v>0</v>
      </c>
      <c r="E166" s="379">
        <f t="shared" si="43"/>
        <v>0</v>
      </c>
      <c r="F166" s="364">
        <f t="shared" si="23"/>
        <v>0</v>
      </c>
      <c r="G166" s="380">
        <f t="shared" si="43"/>
        <v>0</v>
      </c>
      <c r="H166" s="379">
        <f t="shared" si="43"/>
        <v>0</v>
      </c>
      <c r="I166" s="379">
        <f t="shared" si="43"/>
        <v>0</v>
      </c>
      <c r="J166" s="21">
        <f t="shared" si="24"/>
        <v>0</v>
      </c>
    </row>
    <row r="167" spans="1:10">
      <c r="A167" s="381">
        <v>5298</v>
      </c>
      <c r="B167" s="366">
        <v>462100</v>
      </c>
      <c r="C167" s="367" t="s">
        <v>349</v>
      </c>
      <c r="D167" s="382"/>
      <c r="E167" s="382"/>
      <c r="F167" s="364">
        <f t="shared" si="23"/>
        <v>0</v>
      </c>
      <c r="G167" s="383"/>
      <c r="H167" s="382"/>
      <c r="I167" s="382"/>
      <c r="J167" s="21">
        <f t="shared" si="24"/>
        <v>0</v>
      </c>
    </row>
    <row r="168" spans="1:10">
      <c r="A168" s="381">
        <v>5299</v>
      </c>
      <c r="B168" s="366">
        <v>462200</v>
      </c>
      <c r="C168" s="367" t="s">
        <v>269</v>
      </c>
      <c r="D168" s="382"/>
      <c r="E168" s="382"/>
      <c r="F168" s="364">
        <f t="shared" si="23"/>
        <v>0</v>
      </c>
      <c r="G168" s="383"/>
      <c r="H168" s="382"/>
      <c r="I168" s="382"/>
      <c r="J168" s="21">
        <f t="shared" si="24"/>
        <v>0</v>
      </c>
    </row>
    <row r="169" spans="1:10">
      <c r="A169" s="378">
        <v>5300</v>
      </c>
      <c r="B169" s="360">
        <v>463000</v>
      </c>
      <c r="C169" s="363" t="s">
        <v>501</v>
      </c>
      <c r="D169" s="379">
        <f t="shared" ref="D169:I169" si="44">D170+D171</f>
        <v>0</v>
      </c>
      <c r="E169" s="379">
        <f t="shared" si="44"/>
        <v>0</v>
      </c>
      <c r="F169" s="364">
        <f t="shared" ref="F169:F232" si="45">D169+E169</f>
        <v>0</v>
      </c>
      <c r="G169" s="380">
        <f t="shared" si="44"/>
        <v>0</v>
      </c>
      <c r="H169" s="379">
        <f t="shared" si="44"/>
        <v>0</v>
      </c>
      <c r="I169" s="379">
        <f t="shared" si="44"/>
        <v>0</v>
      </c>
      <c r="J169" s="21">
        <f t="shared" ref="J169:J232" si="46">+F169+G169+H169+I169</f>
        <v>0</v>
      </c>
    </row>
    <row r="170" spans="1:10">
      <c r="A170" s="381">
        <v>5301</v>
      </c>
      <c r="B170" s="366">
        <v>463100</v>
      </c>
      <c r="C170" s="367" t="s">
        <v>149</v>
      </c>
      <c r="D170" s="382"/>
      <c r="E170" s="382"/>
      <c r="F170" s="364">
        <f t="shared" si="45"/>
        <v>0</v>
      </c>
      <c r="G170" s="383"/>
      <c r="H170" s="382"/>
      <c r="I170" s="382"/>
      <c r="J170" s="21">
        <f t="shared" si="46"/>
        <v>0</v>
      </c>
    </row>
    <row r="171" spans="1:10">
      <c r="A171" s="381">
        <v>5302</v>
      </c>
      <c r="B171" s="366">
        <v>463200</v>
      </c>
      <c r="C171" s="367" t="s">
        <v>244</v>
      </c>
      <c r="D171" s="382"/>
      <c r="E171" s="382"/>
      <c r="F171" s="364">
        <f t="shared" si="45"/>
        <v>0</v>
      </c>
      <c r="G171" s="383"/>
      <c r="H171" s="382"/>
      <c r="I171" s="382"/>
      <c r="J171" s="21">
        <f t="shared" si="46"/>
        <v>0</v>
      </c>
    </row>
    <row r="172" spans="1:10" ht="25.5">
      <c r="A172" s="378">
        <v>5303</v>
      </c>
      <c r="B172" s="360">
        <v>464000</v>
      </c>
      <c r="C172" s="363" t="s">
        <v>502</v>
      </c>
      <c r="D172" s="379">
        <f t="shared" ref="D172:I172" si="47">D173+D174</f>
        <v>0</v>
      </c>
      <c r="E172" s="379">
        <f t="shared" si="47"/>
        <v>0</v>
      </c>
      <c r="F172" s="364">
        <f t="shared" si="45"/>
        <v>0</v>
      </c>
      <c r="G172" s="380">
        <f t="shared" si="47"/>
        <v>0</v>
      </c>
      <c r="H172" s="379">
        <f t="shared" si="47"/>
        <v>0</v>
      </c>
      <c r="I172" s="379">
        <f t="shared" si="47"/>
        <v>0</v>
      </c>
      <c r="J172" s="21">
        <f t="shared" si="46"/>
        <v>0</v>
      </c>
    </row>
    <row r="173" spans="1:10">
      <c r="A173" s="381">
        <v>5304</v>
      </c>
      <c r="B173" s="366">
        <v>464100</v>
      </c>
      <c r="C173" s="367" t="s">
        <v>45</v>
      </c>
      <c r="D173" s="382"/>
      <c r="E173" s="382"/>
      <c r="F173" s="364">
        <f t="shared" si="45"/>
        <v>0</v>
      </c>
      <c r="G173" s="383"/>
      <c r="H173" s="382"/>
      <c r="I173" s="382"/>
      <c r="J173" s="21">
        <f t="shared" si="46"/>
        <v>0</v>
      </c>
    </row>
    <row r="174" spans="1:10">
      <c r="A174" s="381">
        <v>5305</v>
      </c>
      <c r="B174" s="366">
        <v>464200</v>
      </c>
      <c r="C174" s="367" t="s">
        <v>46</v>
      </c>
      <c r="D174" s="382"/>
      <c r="E174" s="382"/>
      <c r="F174" s="364">
        <f t="shared" si="45"/>
        <v>0</v>
      </c>
      <c r="G174" s="383"/>
      <c r="H174" s="382"/>
      <c r="I174" s="382"/>
      <c r="J174" s="21">
        <f t="shared" si="46"/>
        <v>0</v>
      </c>
    </row>
    <row r="175" spans="1:10">
      <c r="A175" s="378">
        <v>5306</v>
      </c>
      <c r="B175" s="360">
        <v>465000</v>
      </c>
      <c r="C175" s="363" t="s">
        <v>503</v>
      </c>
      <c r="D175" s="379">
        <f t="shared" ref="D175:I175" si="48">D176+D177</f>
        <v>0</v>
      </c>
      <c r="E175" s="379">
        <f t="shared" si="48"/>
        <v>0</v>
      </c>
      <c r="F175" s="364">
        <f t="shared" si="45"/>
        <v>0</v>
      </c>
      <c r="G175" s="380">
        <f t="shared" si="48"/>
        <v>0</v>
      </c>
      <c r="H175" s="379">
        <f t="shared" si="48"/>
        <v>0</v>
      </c>
      <c r="I175" s="379">
        <f t="shared" si="48"/>
        <v>0</v>
      </c>
      <c r="J175" s="21">
        <f t="shared" si="46"/>
        <v>0</v>
      </c>
    </row>
    <row r="176" spans="1:10">
      <c r="A176" s="381">
        <v>5307</v>
      </c>
      <c r="B176" s="366">
        <v>465100</v>
      </c>
      <c r="C176" s="367" t="s">
        <v>47</v>
      </c>
      <c r="D176" s="382"/>
      <c r="E176" s="382"/>
      <c r="F176" s="364">
        <f t="shared" si="45"/>
        <v>0</v>
      </c>
      <c r="G176" s="383"/>
      <c r="H176" s="382"/>
      <c r="I176" s="382"/>
      <c r="J176" s="21">
        <f t="shared" si="46"/>
        <v>0</v>
      </c>
    </row>
    <row r="177" spans="1:10">
      <c r="A177" s="381">
        <v>5308</v>
      </c>
      <c r="B177" s="366">
        <v>465200</v>
      </c>
      <c r="C177" s="367" t="s">
        <v>48</v>
      </c>
      <c r="D177" s="382"/>
      <c r="E177" s="382"/>
      <c r="F177" s="364">
        <f t="shared" si="45"/>
        <v>0</v>
      </c>
      <c r="G177" s="383"/>
      <c r="H177" s="382"/>
      <c r="I177" s="382"/>
      <c r="J177" s="21">
        <f t="shared" si="46"/>
        <v>0</v>
      </c>
    </row>
    <row r="178" spans="1:10">
      <c r="A178" s="378">
        <v>5309</v>
      </c>
      <c r="B178" s="360">
        <v>470000</v>
      </c>
      <c r="C178" s="363" t="s">
        <v>504</v>
      </c>
      <c r="D178" s="379">
        <f t="shared" ref="D178:I178" si="49">D179+D183</f>
        <v>0</v>
      </c>
      <c r="E178" s="379">
        <f t="shared" si="49"/>
        <v>0</v>
      </c>
      <c r="F178" s="364">
        <f t="shared" si="45"/>
        <v>0</v>
      </c>
      <c r="G178" s="380">
        <f t="shared" si="49"/>
        <v>0</v>
      </c>
      <c r="H178" s="379">
        <f t="shared" si="49"/>
        <v>0</v>
      </c>
      <c r="I178" s="379">
        <f t="shared" si="49"/>
        <v>0</v>
      </c>
      <c r="J178" s="21">
        <f t="shared" si="46"/>
        <v>0</v>
      </c>
    </row>
    <row r="179" spans="1:10" ht="25.5">
      <c r="A179" s="378">
        <v>5310</v>
      </c>
      <c r="B179" s="360">
        <v>471000</v>
      </c>
      <c r="C179" s="363" t="s">
        <v>505</v>
      </c>
      <c r="D179" s="379">
        <f t="shared" ref="D179:I179" si="50">SUM(D180:D182)</f>
        <v>0</v>
      </c>
      <c r="E179" s="379">
        <f t="shared" si="50"/>
        <v>0</v>
      </c>
      <c r="F179" s="364">
        <f t="shared" si="45"/>
        <v>0</v>
      </c>
      <c r="G179" s="380">
        <f t="shared" si="50"/>
        <v>0</v>
      </c>
      <c r="H179" s="379">
        <f t="shared" si="50"/>
        <v>0</v>
      </c>
      <c r="I179" s="379">
        <f t="shared" si="50"/>
        <v>0</v>
      </c>
      <c r="J179" s="21">
        <f t="shared" si="46"/>
        <v>0</v>
      </c>
    </row>
    <row r="180" spans="1:10" ht="25.5">
      <c r="A180" s="381">
        <v>5311</v>
      </c>
      <c r="B180" s="366">
        <v>471100</v>
      </c>
      <c r="C180" s="367" t="s">
        <v>108</v>
      </c>
      <c r="D180" s="382"/>
      <c r="E180" s="382"/>
      <c r="F180" s="364">
        <f t="shared" si="45"/>
        <v>0</v>
      </c>
      <c r="G180" s="383"/>
      <c r="H180" s="382"/>
      <c r="I180" s="382"/>
      <c r="J180" s="21">
        <f t="shared" si="46"/>
        <v>0</v>
      </c>
    </row>
    <row r="181" spans="1:10" ht="25.5">
      <c r="A181" s="381">
        <v>5312</v>
      </c>
      <c r="B181" s="366">
        <v>471200</v>
      </c>
      <c r="C181" s="367" t="s">
        <v>57</v>
      </c>
      <c r="D181" s="382"/>
      <c r="E181" s="382"/>
      <c r="F181" s="364">
        <f t="shared" si="45"/>
        <v>0</v>
      </c>
      <c r="G181" s="383"/>
      <c r="H181" s="382"/>
      <c r="I181" s="382"/>
      <c r="J181" s="21">
        <f t="shared" si="46"/>
        <v>0</v>
      </c>
    </row>
    <row r="182" spans="1:10" ht="25.5">
      <c r="A182" s="381">
        <v>5313</v>
      </c>
      <c r="B182" s="366">
        <v>471900</v>
      </c>
      <c r="C182" s="367" t="s">
        <v>58</v>
      </c>
      <c r="D182" s="382"/>
      <c r="E182" s="382"/>
      <c r="F182" s="364">
        <f t="shared" si="45"/>
        <v>0</v>
      </c>
      <c r="G182" s="383"/>
      <c r="H182" s="382"/>
      <c r="I182" s="382"/>
      <c r="J182" s="21">
        <f t="shared" si="46"/>
        <v>0</v>
      </c>
    </row>
    <row r="183" spans="1:10">
      <c r="A183" s="378">
        <v>5314</v>
      </c>
      <c r="B183" s="360">
        <v>472000</v>
      </c>
      <c r="C183" s="363" t="s">
        <v>506</v>
      </c>
      <c r="D183" s="379">
        <f t="shared" ref="D183:I183" si="51">SUM(D184:D192)</f>
        <v>0</v>
      </c>
      <c r="E183" s="379">
        <f t="shared" si="51"/>
        <v>0</v>
      </c>
      <c r="F183" s="364">
        <f t="shared" si="45"/>
        <v>0</v>
      </c>
      <c r="G183" s="380">
        <f t="shared" si="51"/>
        <v>0</v>
      </c>
      <c r="H183" s="379">
        <f t="shared" si="51"/>
        <v>0</v>
      </c>
      <c r="I183" s="379">
        <f t="shared" si="51"/>
        <v>0</v>
      </c>
      <c r="J183" s="21">
        <f t="shared" si="46"/>
        <v>0</v>
      </c>
    </row>
    <row r="184" spans="1:10">
      <c r="A184" s="381">
        <v>5315</v>
      </c>
      <c r="B184" s="366">
        <v>472100</v>
      </c>
      <c r="C184" s="367" t="s">
        <v>59</v>
      </c>
      <c r="D184" s="382"/>
      <c r="E184" s="382"/>
      <c r="F184" s="364">
        <f t="shared" si="45"/>
        <v>0</v>
      </c>
      <c r="G184" s="383"/>
      <c r="H184" s="382"/>
      <c r="I184" s="382"/>
      <c r="J184" s="21">
        <f t="shared" si="46"/>
        <v>0</v>
      </c>
    </row>
    <row r="185" spans="1:10">
      <c r="A185" s="381">
        <v>5316</v>
      </c>
      <c r="B185" s="366">
        <v>472200</v>
      </c>
      <c r="C185" s="367" t="s">
        <v>507</v>
      </c>
      <c r="D185" s="382"/>
      <c r="E185" s="382"/>
      <c r="F185" s="364">
        <f t="shared" si="45"/>
        <v>0</v>
      </c>
      <c r="G185" s="383"/>
      <c r="H185" s="382"/>
      <c r="I185" s="382"/>
      <c r="J185" s="21">
        <f t="shared" si="46"/>
        <v>0</v>
      </c>
    </row>
    <row r="186" spans="1:10">
      <c r="A186" s="381">
        <v>5317</v>
      </c>
      <c r="B186" s="366">
        <v>472300</v>
      </c>
      <c r="C186" s="367" t="s">
        <v>508</v>
      </c>
      <c r="D186" s="382"/>
      <c r="E186" s="382"/>
      <c r="F186" s="364">
        <f t="shared" si="45"/>
        <v>0</v>
      </c>
      <c r="G186" s="383"/>
      <c r="H186" s="382"/>
      <c r="I186" s="382"/>
      <c r="J186" s="21">
        <f t="shared" si="46"/>
        <v>0</v>
      </c>
    </row>
    <row r="187" spans="1:10">
      <c r="A187" s="381">
        <v>5318</v>
      </c>
      <c r="B187" s="366">
        <v>472400</v>
      </c>
      <c r="C187" s="367" t="s">
        <v>509</v>
      </c>
      <c r="D187" s="382"/>
      <c r="E187" s="382"/>
      <c r="F187" s="364">
        <f t="shared" si="45"/>
        <v>0</v>
      </c>
      <c r="G187" s="383"/>
      <c r="H187" s="382"/>
      <c r="I187" s="382"/>
      <c r="J187" s="21">
        <f t="shared" si="46"/>
        <v>0</v>
      </c>
    </row>
    <row r="188" spans="1:10">
      <c r="A188" s="381">
        <v>5319</v>
      </c>
      <c r="B188" s="366">
        <v>472500</v>
      </c>
      <c r="C188" s="367" t="s">
        <v>28</v>
      </c>
      <c r="D188" s="382"/>
      <c r="E188" s="382"/>
      <c r="F188" s="364">
        <f t="shared" si="45"/>
        <v>0</v>
      </c>
      <c r="G188" s="383"/>
      <c r="H188" s="382"/>
      <c r="I188" s="382"/>
      <c r="J188" s="21">
        <f t="shared" si="46"/>
        <v>0</v>
      </c>
    </row>
    <row r="189" spans="1:10">
      <c r="A189" s="381">
        <v>5320</v>
      </c>
      <c r="B189" s="366">
        <v>472600</v>
      </c>
      <c r="C189" s="367" t="s">
        <v>29</v>
      </c>
      <c r="D189" s="382"/>
      <c r="E189" s="382"/>
      <c r="F189" s="364">
        <f t="shared" si="45"/>
        <v>0</v>
      </c>
      <c r="G189" s="383"/>
      <c r="H189" s="382"/>
      <c r="I189" s="382"/>
      <c r="J189" s="21">
        <f t="shared" si="46"/>
        <v>0</v>
      </c>
    </row>
    <row r="190" spans="1:10">
      <c r="A190" s="381">
        <v>5321</v>
      </c>
      <c r="B190" s="366">
        <v>472700</v>
      </c>
      <c r="C190" s="367" t="s">
        <v>510</v>
      </c>
      <c r="D190" s="382"/>
      <c r="E190" s="382"/>
      <c r="F190" s="364">
        <f t="shared" si="45"/>
        <v>0</v>
      </c>
      <c r="G190" s="383"/>
      <c r="H190" s="382"/>
      <c r="I190" s="382"/>
      <c r="J190" s="21">
        <f t="shared" si="46"/>
        <v>0</v>
      </c>
    </row>
    <row r="191" spans="1:10">
      <c r="A191" s="381">
        <v>5322</v>
      </c>
      <c r="B191" s="366">
        <v>472800</v>
      </c>
      <c r="C191" s="367" t="s">
        <v>511</v>
      </c>
      <c r="D191" s="382"/>
      <c r="E191" s="382"/>
      <c r="F191" s="364">
        <f t="shared" si="45"/>
        <v>0</v>
      </c>
      <c r="G191" s="383"/>
      <c r="H191" s="382"/>
      <c r="I191" s="382"/>
      <c r="J191" s="21">
        <f t="shared" si="46"/>
        <v>0</v>
      </c>
    </row>
    <row r="192" spans="1:10">
      <c r="A192" s="381">
        <v>5323</v>
      </c>
      <c r="B192" s="366">
        <v>472900</v>
      </c>
      <c r="C192" s="367" t="s">
        <v>374</v>
      </c>
      <c r="D192" s="382"/>
      <c r="E192" s="382"/>
      <c r="F192" s="364">
        <f t="shared" si="45"/>
        <v>0</v>
      </c>
      <c r="G192" s="383"/>
      <c r="H192" s="382"/>
      <c r="I192" s="382"/>
      <c r="J192" s="21">
        <f t="shared" si="46"/>
        <v>0</v>
      </c>
    </row>
    <row r="193" spans="1:10">
      <c r="A193" s="378">
        <v>5324</v>
      </c>
      <c r="B193" s="360">
        <v>480000</v>
      </c>
      <c r="C193" s="363" t="s">
        <v>512</v>
      </c>
      <c r="D193" s="379">
        <f t="shared" ref="D193:I193" si="52">D194+D197+D201+D203+D206+D208</f>
        <v>0</v>
      </c>
      <c r="E193" s="379">
        <f t="shared" si="52"/>
        <v>0</v>
      </c>
      <c r="F193" s="364">
        <f t="shared" si="45"/>
        <v>0</v>
      </c>
      <c r="G193" s="380">
        <f t="shared" si="52"/>
        <v>0</v>
      </c>
      <c r="H193" s="379">
        <f t="shared" si="52"/>
        <v>0</v>
      </c>
      <c r="I193" s="379">
        <f t="shared" si="52"/>
        <v>0</v>
      </c>
      <c r="J193" s="21">
        <f t="shared" si="46"/>
        <v>0</v>
      </c>
    </row>
    <row r="194" spans="1:10">
      <c r="A194" s="378">
        <v>5325</v>
      </c>
      <c r="B194" s="360">
        <v>481000</v>
      </c>
      <c r="C194" s="363" t="s">
        <v>513</v>
      </c>
      <c r="D194" s="379">
        <f t="shared" ref="D194:I194" si="53">D195+D196</f>
        <v>0</v>
      </c>
      <c r="E194" s="379">
        <f t="shared" si="53"/>
        <v>0</v>
      </c>
      <c r="F194" s="364">
        <f t="shared" si="45"/>
        <v>0</v>
      </c>
      <c r="G194" s="380">
        <f t="shared" si="53"/>
        <v>0</v>
      </c>
      <c r="H194" s="379">
        <f t="shared" si="53"/>
        <v>0</v>
      </c>
      <c r="I194" s="379">
        <f t="shared" si="53"/>
        <v>0</v>
      </c>
      <c r="J194" s="21">
        <f t="shared" si="46"/>
        <v>0</v>
      </c>
    </row>
    <row r="195" spans="1:10" ht="25.5">
      <c r="A195" s="381">
        <v>5326</v>
      </c>
      <c r="B195" s="366">
        <v>481100</v>
      </c>
      <c r="C195" s="367" t="s">
        <v>186</v>
      </c>
      <c r="D195" s="382"/>
      <c r="E195" s="382"/>
      <c r="F195" s="364">
        <f t="shared" si="45"/>
        <v>0</v>
      </c>
      <c r="G195" s="383"/>
      <c r="H195" s="382"/>
      <c r="I195" s="382"/>
      <c r="J195" s="21">
        <f t="shared" si="46"/>
        <v>0</v>
      </c>
    </row>
    <row r="196" spans="1:10">
      <c r="A196" s="381">
        <v>5327</v>
      </c>
      <c r="B196" s="366">
        <v>481900</v>
      </c>
      <c r="C196" s="367" t="s">
        <v>187</v>
      </c>
      <c r="D196" s="382"/>
      <c r="E196" s="382"/>
      <c r="F196" s="364">
        <f t="shared" si="45"/>
        <v>0</v>
      </c>
      <c r="G196" s="383"/>
      <c r="H196" s="382"/>
      <c r="I196" s="382"/>
      <c r="J196" s="21">
        <f t="shared" si="46"/>
        <v>0</v>
      </c>
    </row>
    <row r="197" spans="1:10" ht="25.5">
      <c r="A197" s="378">
        <v>5328</v>
      </c>
      <c r="B197" s="360">
        <v>482000</v>
      </c>
      <c r="C197" s="363" t="s">
        <v>1757</v>
      </c>
      <c r="D197" s="379">
        <f t="shared" ref="D197:I197" si="54">SUM(D198:D200)</f>
        <v>0</v>
      </c>
      <c r="E197" s="379">
        <f t="shared" si="54"/>
        <v>0</v>
      </c>
      <c r="F197" s="364">
        <f t="shared" si="45"/>
        <v>0</v>
      </c>
      <c r="G197" s="380">
        <f t="shared" si="54"/>
        <v>0</v>
      </c>
      <c r="H197" s="379">
        <f t="shared" si="54"/>
        <v>0</v>
      </c>
      <c r="I197" s="379">
        <f t="shared" si="54"/>
        <v>0</v>
      </c>
      <c r="J197" s="21">
        <f t="shared" si="46"/>
        <v>0</v>
      </c>
    </row>
    <row r="198" spans="1:10">
      <c r="A198" s="381">
        <v>5329</v>
      </c>
      <c r="B198" s="366">
        <v>482100</v>
      </c>
      <c r="C198" s="367" t="s">
        <v>94</v>
      </c>
      <c r="D198" s="382"/>
      <c r="E198" s="382"/>
      <c r="F198" s="364">
        <f t="shared" si="45"/>
        <v>0</v>
      </c>
      <c r="G198" s="383"/>
      <c r="H198" s="382"/>
      <c r="I198" s="382"/>
      <c r="J198" s="21">
        <f t="shared" si="46"/>
        <v>0</v>
      </c>
    </row>
    <row r="199" spans="1:10">
      <c r="A199" s="381">
        <v>5330</v>
      </c>
      <c r="B199" s="366">
        <v>482200</v>
      </c>
      <c r="C199" s="367" t="s">
        <v>49</v>
      </c>
      <c r="D199" s="382"/>
      <c r="E199" s="382"/>
      <c r="F199" s="364">
        <f t="shared" si="45"/>
        <v>0</v>
      </c>
      <c r="G199" s="383"/>
      <c r="H199" s="382"/>
      <c r="I199" s="382"/>
      <c r="J199" s="21">
        <f t="shared" si="46"/>
        <v>0</v>
      </c>
    </row>
    <row r="200" spans="1:10">
      <c r="A200" s="381">
        <v>5331</v>
      </c>
      <c r="B200" s="366">
        <v>482300</v>
      </c>
      <c r="C200" s="367" t="s">
        <v>995</v>
      </c>
      <c r="D200" s="382"/>
      <c r="E200" s="382"/>
      <c r="F200" s="364">
        <f t="shared" si="45"/>
        <v>0</v>
      </c>
      <c r="G200" s="383"/>
      <c r="H200" s="382"/>
      <c r="I200" s="382"/>
      <c r="J200" s="21">
        <f t="shared" si="46"/>
        <v>0</v>
      </c>
    </row>
    <row r="201" spans="1:10">
      <c r="A201" s="378">
        <v>5332</v>
      </c>
      <c r="B201" s="360">
        <v>483000</v>
      </c>
      <c r="C201" s="363" t="s">
        <v>514</v>
      </c>
      <c r="D201" s="379">
        <f t="shared" ref="D201:I201" si="55">D202</f>
        <v>0</v>
      </c>
      <c r="E201" s="379">
        <f t="shared" si="55"/>
        <v>0</v>
      </c>
      <c r="F201" s="364">
        <f t="shared" si="45"/>
        <v>0</v>
      </c>
      <c r="G201" s="380">
        <f t="shared" si="55"/>
        <v>0</v>
      </c>
      <c r="H201" s="379">
        <f t="shared" si="55"/>
        <v>0</v>
      </c>
      <c r="I201" s="379">
        <f t="shared" si="55"/>
        <v>0</v>
      </c>
      <c r="J201" s="21">
        <f t="shared" si="46"/>
        <v>0</v>
      </c>
    </row>
    <row r="202" spans="1:10">
      <c r="A202" s="381">
        <v>5333</v>
      </c>
      <c r="B202" s="366">
        <v>483100</v>
      </c>
      <c r="C202" s="367" t="s">
        <v>0</v>
      </c>
      <c r="D202" s="382"/>
      <c r="E202" s="382"/>
      <c r="F202" s="364">
        <f t="shared" si="45"/>
        <v>0</v>
      </c>
      <c r="G202" s="383"/>
      <c r="H202" s="382"/>
      <c r="I202" s="382"/>
      <c r="J202" s="21">
        <f t="shared" si="46"/>
        <v>0</v>
      </c>
    </row>
    <row r="203" spans="1:10" ht="38.25">
      <c r="A203" s="378">
        <v>5334</v>
      </c>
      <c r="B203" s="360">
        <v>484000</v>
      </c>
      <c r="C203" s="363" t="s">
        <v>515</v>
      </c>
      <c r="D203" s="379">
        <f t="shared" ref="D203:I203" si="56">D204+D205</f>
        <v>0</v>
      </c>
      <c r="E203" s="379">
        <f t="shared" si="56"/>
        <v>0</v>
      </c>
      <c r="F203" s="364">
        <f t="shared" si="45"/>
        <v>0</v>
      </c>
      <c r="G203" s="380">
        <f t="shared" si="56"/>
        <v>0</v>
      </c>
      <c r="H203" s="379">
        <f t="shared" si="56"/>
        <v>0</v>
      </c>
      <c r="I203" s="379">
        <f t="shared" si="56"/>
        <v>0</v>
      </c>
      <c r="J203" s="21">
        <f t="shared" si="46"/>
        <v>0</v>
      </c>
    </row>
    <row r="204" spans="1:10">
      <c r="A204" s="381">
        <v>5335</v>
      </c>
      <c r="B204" s="366">
        <v>484100</v>
      </c>
      <c r="C204" s="367" t="s">
        <v>328</v>
      </c>
      <c r="D204" s="382"/>
      <c r="E204" s="382"/>
      <c r="F204" s="364">
        <f t="shared" si="45"/>
        <v>0</v>
      </c>
      <c r="G204" s="383"/>
      <c r="H204" s="382"/>
      <c r="I204" s="382"/>
      <c r="J204" s="21">
        <f t="shared" si="46"/>
        <v>0</v>
      </c>
    </row>
    <row r="205" spans="1:10">
      <c r="A205" s="381">
        <v>5336</v>
      </c>
      <c r="B205" s="366">
        <v>484200</v>
      </c>
      <c r="C205" s="367" t="s">
        <v>260</v>
      </c>
      <c r="D205" s="382"/>
      <c r="E205" s="382"/>
      <c r="F205" s="364">
        <f t="shared" si="45"/>
        <v>0</v>
      </c>
      <c r="G205" s="383"/>
      <c r="H205" s="382"/>
      <c r="I205" s="382"/>
      <c r="J205" s="21">
        <f t="shared" si="46"/>
        <v>0</v>
      </c>
    </row>
    <row r="206" spans="1:10" ht="25.5">
      <c r="A206" s="378">
        <v>5337</v>
      </c>
      <c r="B206" s="360">
        <v>485000</v>
      </c>
      <c r="C206" s="363" t="s">
        <v>516</v>
      </c>
      <c r="D206" s="379">
        <f t="shared" ref="D206:I206" si="57">D207</f>
        <v>0</v>
      </c>
      <c r="E206" s="379">
        <f t="shared" si="57"/>
        <v>0</v>
      </c>
      <c r="F206" s="364">
        <f t="shared" si="45"/>
        <v>0</v>
      </c>
      <c r="G206" s="380">
        <f t="shared" si="57"/>
        <v>0</v>
      </c>
      <c r="H206" s="379">
        <f t="shared" si="57"/>
        <v>0</v>
      </c>
      <c r="I206" s="379">
        <f t="shared" si="57"/>
        <v>0</v>
      </c>
      <c r="J206" s="21">
        <f t="shared" si="46"/>
        <v>0</v>
      </c>
    </row>
    <row r="207" spans="1:10">
      <c r="A207" s="381">
        <v>5338</v>
      </c>
      <c r="B207" s="366">
        <v>485100</v>
      </c>
      <c r="C207" s="367" t="s">
        <v>517</v>
      </c>
      <c r="D207" s="382"/>
      <c r="E207" s="382"/>
      <c r="F207" s="364">
        <f t="shared" si="45"/>
        <v>0</v>
      </c>
      <c r="G207" s="383"/>
      <c r="H207" s="382"/>
      <c r="I207" s="382"/>
      <c r="J207" s="21">
        <f t="shared" si="46"/>
        <v>0</v>
      </c>
    </row>
    <row r="208" spans="1:10" ht="25.5">
      <c r="A208" s="378">
        <v>5339</v>
      </c>
      <c r="B208" s="360">
        <v>489000</v>
      </c>
      <c r="C208" s="363" t="s">
        <v>518</v>
      </c>
      <c r="D208" s="379">
        <f t="shared" ref="D208:I208" si="58">D209</f>
        <v>0</v>
      </c>
      <c r="E208" s="379">
        <f t="shared" si="58"/>
        <v>0</v>
      </c>
      <c r="F208" s="364">
        <f t="shared" si="45"/>
        <v>0</v>
      </c>
      <c r="G208" s="380">
        <f t="shared" si="58"/>
        <v>0</v>
      </c>
      <c r="H208" s="379">
        <f t="shared" si="58"/>
        <v>0</v>
      </c>
      <c r="I208" s="379">
        <f t="shared" si="58"/>
        <v>0</v>
      </c>
      <c r="J208" s="21">
        <f t="shared" si="46"/>
        <v>0</v>
      </c>
    </row>
    <row r="209" spans="1:10" ht="25.5">
      <c r="A209" s="381">
        <v>5340</v>
      </c>
      <c r="B209" s="366">
        <v>489100</v>
      </c>
      <c r="C209" s="367" t="s">
        <v>329</v>
      </c>
      <c r="D209" s="382"/>
      <c r="E209" s="382"/>
      <c r="F209" s="364">
        <f t="shared" si="45"/>
        <v>0</v>
      </c>
      <c r="G209" s="383"/>
      <c r="H209" s="382"/>
      <c r="I209" s="382"/>
      <c r="J209" s="21">
        <f t="shared" si="46"/>
        <v>0</v>
      </c>
    </row>
    <row r="210" spans="1:10" ht="25.5">
      <c r="A210" s="378">
        <v>5341</v>
      </c>
      <c r="B210" s="360">
        <v>500000</v>
      </c>
      <c r="C210" s="363" t="s">
        <v>519</v>
      </c>
      <c r="D210" s="379">
        <f t="shared" ref="D210:I210" si="59">D211+D233+D242+D245+D253</f>
        <v>0</v>
      </c>
      <c r="E210" s="379">
        <f t="shared" si="59"/>
        <v>0</v>
      </c>
      <c r="F210" s="364">
        <f t="shared" si="45"/>
        <v>0</v>
      </c>
      <c r="G210" s="380">
        <f t="shared" si="59"/>
        <v>0</v>
      </c>
      <c r="H210" s="379">
        <f t="shared" si="59"/>
        <v>0</v>
      </c>
      <c r="I210" s="379">
        <f t="shared" si="59"/>
        <v>0</v>
      </c>
      <c r="J210" s="21">
        <f t="shared" si="46"/>
        <v>0</v>
      </c>
    </row>
    <row r="211" spans="1:10">
      <c r="A211" s="378">
        <v>5342</v>
      </c>
      <c r="B211" s="360">
        <v>510000</v>
      </c>
      <c r="C211" s="363" t="s">
        <v>520</v>
      </c>
      <c r="D211" s="379">
        <f t="shared" ref="D211:I211" si="60">D212+D217+D227+D229+D231</f>
        <v>0</v>
      </c>
      <c r="E211" s="379">
        <f t="shared" si="60"/>
        <v>0</v>
      </c>
      <c r="F211" s="364">
        <f t="shared" si="45"/>
        <v>0</v>
      </c>
      <c r="G211" s="380">
        <f t="shared" si="60"/>
        <v>0</v>
      </c>
      <c r="H211" s="379">
        <f t="shared" si="60"/>
        <v>0</v>
      </c>
      <c r="I211" s="379">
        <f t="shared" si="60"/>
        <v>0</v>
      </c>
      <c r="J211" s="21">
        <f t="shared" si="46"/>
        <v>0</v>
      </c>
    </row>
    <row r="212" spans="1:10">
      <c r="A212" s="378">
        <v>5343</v>
      </c>
      <c r="B212" s="360">
        <v>511000</v>
      </c>
      <c r="C212" s="363" t="s">
        <v>521</v>
      </c>
      <c r="D212" s="379">
        <f t="shared" ref="D212:I212" si="61">SUM(D213:D216)</f>
        <v>0</v>
      </c>
      <c r="E212" s="379">
        <f t="shared" si="61"/>
        <v>0</v>
      </c>
      <c r="F212" s="364">
        <f t="shared" si="45"/>
        <v>0</v>
      </c>
      <c r="G212" s="380">
        <f t="shared" si="61"/>
        <v>0</v>
      </c>
      <c r="H212" s="379">
        <f t="shared" si="61"/>
        <v>0</v>
      </c>
      <c r="I212" s="379">
        <f t="shared" si="61"/>
        <v>0</v>
      </c>
      <c r="J212" s="21">
        <f t="shared" si="46"/>
        <v>0</v>
      </c>
    </row>
    <row r="213" spans="1:10">
      <c r="A213" s="381">
        <v>5344</v>
      </c>
      <c r="B213" s="366">
        <v>511100</v>
      </c>
      <c r="C213" s="367" t="s">
        <v>318</v>
      </c>
      <c r="D213" s="382"/>
      <c r="E213" s="382"/>
      <c r="F213" s="364">
        <f t="shared" si="45"/>
        <v>0</v>
      </c>
      <c r="G213" s="383"/>
      <c r="H213" s="382"/>
      <c r="I213" s="382"/>
      <c r="J213" s="21">
        <f t="shared" si="46"/>
        <v>0</v>
      </c>
    </row>
    <row r="214" spans="1:10">
      <c r="A214" s="381">
        <v>5345</v>
      </c>
      <c r="B214" s="366">
        <v>511200</v>
      </c>
      <c r="C214" s="367" t="s">
        <v>319</v>
      </c>
      <c r="D214" s="382"/>
      <c r="E214" s="382"/>
      <c r="F214" s="364">
        <f t="shared" si="45"/>
        <v>0</v>
      </c>
      <c r="G214" s="383"/>
      <c r="H214" s="382"/>
      <c r="I214" s="382"/>
      <c r="J214" s="21">
        <f t="shared" si="46"/>
        <v>0</v>
      </c>
    </row>
    <row r="215" spans="1:10">
      <c r="A215" s="381">
        <v>5346</v>
      </c>
      <c r="B215" s="366">
        <v>511300</v>
      </c>
      <c r="C215" s="367" t="s">
        <v>320</v>
      </c>
      <c r="D215" s="382"/>
      <c r="E215" s="382"/>
      <c r="F215" s="364">
        <f t="shared" si="45"/>
        <v>0</v>
      </c>
      <c r="G215" s="383"/>
      <c r="H215" s="382"/>
      <c r="I215" s="382"/>
      <c r="J215" s="21">
        <f t="shared" si="46"/>
        <v>0</v>
      </c>
    </row>
    <row r="216" spans="1:10">
      <c r="A216" s="381">
        <v>5347</v>
      </c>
      <c r="B216" s="366">
        <v>511400</v>
      </c>
      <c r="C216" s="367" t="s">
        <v>321</v>
      </c>
      <c r="D216" s="382"/>
      <c r="E216" s="382"/>
      <c r="F216" s="364">
        <f t="shared" si="45"/>
        <v>0</v>
      </c>
      <c r="G216" s="383"/>
      <c r="H216" s="382"/>
      <c r="I216" s="382"/>
      <c r="J216" s="21">
        <f t="shared" si="46"/>
        <v>0</v>
      </c>
    </row>
    <row r="217" spans="1:10">
      <c r="A217" s="378">
        <v>5348</v>
      </c>
      <c r="B217" s="360">
        <v>512000</v>
      </c>
      <c r="C217" s="363" t="s">
        <v>522</v>
      </c>
      <c r="D217" s="379">
        <f t="shared" ref="D217:I217" si="62">SUM(D218:D226)</f>
        <v>0</v>
      </c>
      <c r="E217" s="379">
        <f t="shared" si="62"/>
        <v>0</v>
      </c>
      <c r="F217" s="364">
        <f t="shared" si="45"/>
        <v>0</v>
      </c>
      <c r="G217" s="380">
        <f t="shared" si="62"/>
        <v>0</v>
      </c>
      <c r="H217" s="379">
        <f t="shared" si="62"/>
        <v>0</v>
      </c>
      <c r="I217" s="379">
        <f t="shared" si="62"/>
        <v>0</v>
      </c>
      <c r="J217" s="21">
        <f t="shared" si="46"/>
        <v>0</v>
      </c>
    </row>
    <row r="218" spans="1:10">
      <c r="A218" s="381">
        <v>5349</v>
      </c>
      <c r="B218" s="366">
        <v>512100</v>
      </c>
      <c r="C218" s="367" t="s">
        <v>322</v>
      </c>
      <c r="D218" s="382"/>
      <c r="E218" s="382"/>
      <c r="F218" s="364">
        <f t="shared" si="45"/>
        <v>0</v>
      </c>
      <c r="G218" s="383"/>
      <c r="H218" s="382"/>
      <c r="I218" s="382"/>
      <c r="J218" s="21">
        <f t="shared" si="46"/>
        <v>0</v>
      </c>
    </row>
    <row r="219" spans="1:10">
      <c r="A219" s="381">
        <v>5350</v>
      </c>
      <c r="B219" s="366">
        <v>512200</v>
      </c>
      <c r="C219" s="367" t="s">
        <v>91</v>
      </c>
      <c r="D219" s="382"/>
      <c r="E219" s="382"/>
      <c r="F219" s="364">
        <f t="shared" si="45"/>
        <v>0</v>
      </c>
      <c r="G219" s="383"/>
      <c r="H219" s="382"/>
      <c r="I219" s="382"/>
      <c r="J219" s="21">
        <f t="shared" si="46"/>
        <v>0</v>
      </c>
    </row>
    <row r="220" spans="1:10">
      <c r="A220" s="381">
        <v>5351</v>
      </c>
      <c r="B220" s="366">
        <v>512300</v>
      </c>
      <c r="C220" s="367" t="s">
        <v>92</v>
      </c>
      <c r="D220" s="382"/>
      <c r="E220" s="382"/>
      <c r="F220" s="364">
        <f t="shared" si="45"/>
        <v>0</v>
      </c>
      <c r="G220" s="383"/>
      <c r="H220" s="382"/>
      <c r="I220" s="382"/>
      <c r="J220" s="21">
        <f t="shared" si="46"/>
        <v>0</v>
      </c>
    </row>
    <row r="221" spans="1:10">
      <c r="A221" s="381">
        <v>5352</v>
      </c>
      <c r="B221" s="366">
        <v>512400</v>
      </c>
      <c r="C221" s="367" t="s">
        <v>169</v>
      </c>
      <c r="D221" s="382"/>
      <c r="E221" s="382"/>
      <c r="F221" s="364">
        <f t="shared" si="45"/>
        <v>0</v>
      </c>
      <c r="G221" s="383"/>
      <c r="H221" s="382"/>
      <c r="I221" s="382"/>
      <c r="J221" s="21">
        <f t="shared" si="46"/>
        <v>0</v>
      </c>
    </row>
    <row r="222" spans="1:10">
      <c r="A222" s="381">
        <v>5353</v>
      </c>
      <c r="B222" s="366">
        <v>512500</v>
      </c>
      <c r="C222" s="367" t="s">
        <v>93</v>
      </c>
      <c r="D222" s="382"/>
      <c r="E222" s="382"/>
      <c r="F222" s="364">
        <f t="shared" si="45"/>
        <v>0</v>
      </c>
      <c r="G222" s="383"/>
      <c r="H222" s="382"/>
      <c r="I222" s="382"/>
      <c r="J222" s="21">
        <f t="shared" si="46"/>
        <v>0</v>
      </c>
    </row>
    <row r="223" spans="1:10">
      <c r="A223" s="381">
        <v>5354</v>
      </c>
      <c r="B223" s="366">
        <v>512600</v>
      </c>
      <c r="C223" s="367" t="s">
        <v>413</v>
      </c>
      <c r="D223" s="382"/>
      <c r="E223" s="382"/>
      <c r="F223" s="364">
        <f t="shared" si="45"/>
        <v>0</v>
      </c>
      <c r="G223" s="383"/>
      <c r="H223" s="382"/>
      <c r="I223" s="382"/>
      <c r="J223" s="21">
        <f t="shared" si="46"/>
        <v>0</v>
      </c>
    </row>
    <row r="224" spans="1:10">
      <c r="A224" s="381">
        <v>5355</v>
      </c>
      <c r="B224" s="366">
        <v>512700</v>
      </c>
      <c r="C224" s="367" t="s">
        <v>67</v>
      </c>
      <c r="D224" s="382"/>
      <c r="E224" s="382"/>
      <c r="F224" s="364">
        <f t="shared" si="45"/>
        <v>0</v>
      </c>
      <c r="G224" s="383"/>
      <c r="H224" s="382"/>
      <c r="I224" s="382"/>
      <c r="J224" s="21">
        <f t="shared" si="46"/>
        <v>0</v>
      </c>
    </row>
    <row r="225" spans="1:10">
      <c r="A225" s="381">
        <v>5356</v>
      </c>
      <c r="B225" s="366">
        <v>512800</v>
      </c>
      <c r="C225" s="367" t="s">
        <v>68</v>
      </c>
      <c r="D225" s="382"/>
      <c r="E225" s="382"/>
      <c r="F225" s="364">
        <f t="shared" si="45"/>
        <v>0</v>
      </c>
      <c r="G225" s="383"/>
      <c r="H225" s="382"/>
      <c r="I225" s="382"/>
      <c r="J225" s="21">
        <f t="shared" si="46"/>
        <v>0</v>
      </c>
    </row>
    <row r="226" spans="1:10">
      <c r="A226" s="381">
        <v>5357</v>
      </c>
      <c r="B226" s="366">
        <v>512900</v>
      </c>
      <c r="C226" s="367" t="s">
        <v>323</v>
      </c>
      <c r="D226" s="382"/>
      <c r="E226" s="382"/>
      <c r="F226" s="364">
        <f t="shared" si="45"/>
        <v>0</v>
      </c>
      <c r="G226" s="383"/>
      <c r="H226" s="382"/>
      <c r="I226" s="382"/>
      <c r="J226" s="21">
        <f t="shared" si="46"/>
        <v>0</v>
      </c>
    </row>
    <row r="227" spans="1:10">
      <c r="A227" s="378">
        <v>5358</v>
      </c>
      <c r="B227" s="360">
        <v>513000</v>
      </c>
      <c r="C227" s="363" t="s">
        <v>523</v>
      </c>
      <c r="D227" s="379">
        <f t="shared" ref="D227:I227" si="63">D228</f>
        <v>0</v>
      </c>
      <c r="E227" s="379">
        <f t="shared" si="63"/>
        <v>0</v>
      </c>
      <c r="F227" s="364">
        <f t="shared" si="45"/>
        <v>0</v>
      </c>
      <c r="G227" s="380">
        <f t="shared" si="63"/>
        <v>0</v>
      </c>
      <c r="H227" s="379">
        <f t="shared" si="63"/>
        <v>0</v>
      </c>
      <c r="I227" s="379">
        <f t="shared" si="63"/>
        <v>0</v>
      </c>
      <c r="J227" s="21">
        <f t="shared" si="46"/>
        <v>0</v>
      </c>
    </row>
    <row r="228" spans="1:10">
      <c r="A228" s="381">
        <v>5359</v>
      </c>
      <c r="B228" s="366">
        <v>513100</v>
      </c>
      <c r="C228" s="367" t="s">
        <v>330</v>
      </c>
      <c r="D228" s="382"/>
      <c r="E228" s="382"/>
      <c r="F228" s="364">
        <f t="shared" si="45"/>
        <v>0</v>
      </c>
      <c r="G228" s="383"/>
      <c r="H228" s="382"/>
      <c r="I228" s="382"/>
      <c r="J228" s="21">
        <f t="shared" si="46"/>
        <v>0</v>
      </c>
    </row>
    <row r="229" spans="1:10">
      <c r="A229" s="378">
        <v>5360</v>
      </c>
      <c r="B229" s="360">
        <v>514000</v>
      </c>
      <c r="C229" s="363" t="s">
        <v>524</v>
      </c>
      <c r="D229" s="379">
        <f t="shared" ref="D229:I229" si="64">D230</f>
        <v>0</v>
      </c>
      <c r="E229" s="379">
        <f t="shared" si="64"/>
        <v>0</v>
      </c>
      <c r="F229" s="364">
        <f t="shared" si="45"/>
        <v>0</v>
      </c>
      <c r="G229" s="380">
        <f t="shared" si="64"/>
        <v>0</v>
      </c>
      <c r="H229" s="379">
        <f t="shared" si="64"/>
        <v>0</v>
      </c>
      <c r="I229" s="379">
        <f t="shared" si="64"/>
        <v>0</v>
      </c>
      <c r="J229" s="21">
        <f t="shared" si="46"/>
        <v>0</v>
      </c>
    </row>
    <row r="230" spans="1:10">
      <c r="A230" s="381">
        <v>5361</v>
      </c>
      <c r="B230" s="366">
        <v>514100</v>
      </c>
      <c r="C230" s="367" t="s">
        <v>324</v>
      </c>
      <c r="D230" s="382"/>
      <c r="E230" s="382"/>
      <c r="F230" s="364">
        <f t="shared" si="45"/>
        <v>0</v>
      </c>
      <c r="G230" s="383"/>
      <c r="H230" s="382"/>
      <c r="I230" s="382"/>
      <c r="J230" s="21">
        <f t="shared" si="46"/>
        <v>0</v>
      </c>
    </row>
    <row r="231" spans="1:10">
      <c r="A231" s="378">
        <v>5362</v>
      </c>
      <c r="B231" s="360">
        <v>515000</v>
      </c>
      <c r="C231" s="363" t="s">
        <v>525</v>
      </c>
      <c r="D231" s="379">
        <f t="shared" ref="D231:I231" si="65">D232</f>
        <v>0</v>
      </c>
      <c r="E231" s="379">
        <f t="shared" si="65"/>
        <v>0</v>
      </c>
      <c r="F231" s="364">
        <f t="shared" si="45"/>
        <v>0</v>
      </c>
      <c r="G231" s="380">
        <f t="shared" si="65"/>
        <v>0</v>
      </c>
      <c r="H231" s="379">
        <f t="shared" si="65"/>
        <v>0</v>
      </c>
      <c r="I231" s="379">
        <f t="shared" si="65"/>
        <v>0</v>
      </c>
      <c r="J231" s="21">
        <f t="shared" si="46"/>
        <v>0</v>
      </c>
    </row>
    <row r="232" spans="1:10">
      <c r="A232" s="381">
        <v>5363</v>
      </c>
      <c r="B232" s="366">
        <v>515100</v>
      </c>
      <c r="C232" s="367" t="s">
        <v>267</v>
      </c>
      <c r="D232" s="382"/>
      <c r="E232" s="382"/>
      <c r="F232" s="364">
        <f t="shared" si="45"/>
        <v>0</v>
      </c>
      <c r="G232" s="383"/>
      <c r="H232" s="382"/>
      <c r="I232" s="382"/>
      <c r="J232" s="21">
        <f t="shared" si="46"/>
        <v>0</v>
      </c>
    </row>
    <row r="233" spans="1:10">
      <c r="A233" s="378">
        <v>5364</v>
      </c>
      <c r="B233" s="360">
        <v>520000</v>
      </c>
      <c r="C233" s="363" t="s">
        <v>526</v>
      </c>
      <c r="D233" s="379">
        <f t="shared" ref="D233:I233" si="66">D234+D236+D240</f>
        <v>0</v>
      </c>
      <c r="E233" s="379">
        <f t="shared" si="66"/>
        <v>0</v>
      </c>
      <c r="F233" s="364">
        <f t="shared" ref="F233:F296" si="67">D233+E233</f>
        <v>0</v>
      </c>
      <c r="G233" s="380">
        <f t="shared" si="66"/>
        <v>0</v>
      </c>
      <c r="H233" s="379">
        <f t="shared" si="66"/>
        <v>0</v>
      </c>
      <c r="I233" s="379">
        <f t="shared" si="66"/>
        <v>0</v>
      </c>
      <c r="J233" s="21">
        <f t="shared" ref="J233:J296" si="68">+F233+G233+H233+I233</f>
        <v>0</v>
      </c>
    </row>
    <row r="234" spans="1:10">
      <c r="A234" s="378">
        <v>5365</v>
      </c>
      <c r="B234" s="360">
        <v>521000</v>
      </c>
      <c r="C234" s="363" t="s">
        <v>527</v>
      </c>
      <c r="D234" s="379">
        <f t="shared" ref="D234:I234" si="69">D235</f>
        <v>0</v>
      </c>
      <c r="E234" s="379">
        <f t="shared" si="69"/>
        <v>0</v>
      </c>
      <c r="F234" s="364">
        <f t="shared" si="67"/>
        <v>0</v>
      </c>
      <c r="G234" s="380">
        <f t="shared" si="69"/>
        <v>0</v>
      </c>
      <c r="H234" s="379">
        <f t="shared" si="69"/>
        <v>0</v>
      </c>
      <c r="I234" s="379">
        <f t="shared" si="69"/>
        <v>0</v>
      </c>
      <c r="J234" s="21">
        <f t="shared" si="68"/>
        <v>0</v>
      </c>
    </row>
    <row r="235" spans="1:10">
      <c r="A235" s="381">
        <v>5366</v>
      </c>
      <c r="B235" s="366">
        <v>521100</v>
      </c>
      <c r="C235" s="367" t="s">
        <v>158</v>
      </c>
      <c r="D235" s="382"/>
      <c r="E235" s="382"/>
      <c r="F235" s="364">
        <f t="shared" si="67"/>
        <v>0</v>
      </c>
      <c r="G235" s="383"/>
      <c r="H235" s="382"/>
      <c r="I235" s="382"/>
      <c r="J235" s="21">
        <f t="shared" si="68"/>
        <v>0</v>
      </c>
    </row>
    <row r="236" spans="1:10">
      <c r="A236" s="378">
        <v>5367</v>
      </c>
      <c r="B236" s="360">
        <v>522000</v>
      </c>
      <c r="C236" s="363" t="s">
        <v>528</v>
      </c>
      <c r="D236" s="379">
        <f t="shared" ref="D236:I236" si="70">SUM(D237:D239)</f>
        <v>0</v>
      </c>
      <c r="E236" s="379">
        <f t="shared" si="70"/>
        <v>0</v>
      </c>
      <c r="F236" s="364">
        <f t="shared" si="67"/>
        <v>0</v>
      </c>
      <c r="G236" s="380">
        <f t="shared" si="70"/>
        <v>0</v>
      </c>
      <c r="H236" s="379">
        <f t="shared" si="70"/>
        <v>0</v>
      </c>
      <c r="I236" s="379">
        <f t="shared" si="70"/>
        <v>0</v>
      </c>
      <c r="J236" s="21">
        <f t="shared" si="68"/>
        <v>0</v>
      </c>
    </row>
    <row r="237" spans="1:10">
      <c r="A237" s="381">
        <v>5368</v>
      </c>
      <c r="B237" s="366">
        <v>522100</v>
      </c>
      <c r="C237" s="367" t="s">
        <v>314</v>
      </c>
      <c r="D237" s="382"/>
      <c r="E237" s="382"/>
      <c r="F237" s="364">
        <f t="shared" si="67"/>
        <v>0</v>
      </c>
      <c r="G237" s="383"/>
      <c r="H237" s="382"/>
      <c r="I237" s="382"/>
      <c r="J237" s="21">
        <f t="shared" si="68"/>
        <v>0</v>
      </c>
    </row>
    <row r="238" spans="1:10">
      <c r="A238" s="381">
        <v>5369</v>
      </c>
      <c r="B238" s="366">
        <v>522200</v>
      </c>
      <c r="C238" s="367" t="s">
        <v>152</v>
      </c>
      <c r="D238" s="382"/>
      <c r="E238" s="382"/>
      <c r="F238" s="364">
        <f t="shared" si="67"/>
        <v>0</v>
      </c>
      <c r="G238" s="383"/>
      <c r="H238" s="382"/>
      <c r="I238" s="382"/>
      <c r="J238" s="21">
        <f t="shared" si="68"/>
        <v>0</v>
      </c>
    </row>
    <row r="239" spans="1:10">
      <c r="A239" s="381">
        <v>5370</v>
      </c>
      <c r="B239" s="366">
        <v>522300</v>
      </c>
      <c r="C239" s="367" t="s">
        <v>153</v>
      </c>
      <c r="D239" s="382"/>
      <c r="E239" s="382"/>
      <c r="F239" s="364">
        <f t="shared" si="67"/>
        <v>0</v>
      </c>
      <c r="G239" s="383"/>
      <c r="H239" s="382"/>
      <c r="I239" s="382"/>
      <c r="J239" s="21">
        <f t="shared" si="68"/>
        <v>0</v>
      </c>
    </row>
    <row r="240" spans="1:10">
      <c r="A240" s="378">
        <v>5371</v>
      </c>
      <c r="B240" s="360">
        <v>523000</v>
      </c>
      <c r="C240" s="363" t="s">
        <v>529</v>
      </c>
      <c r="D240" s="379">
        <f t="shared" ref="D240:I240" si="71">D241</f>
        <v>0</v>
      </c>
      <c r="E240" s="379">
        <f t="shared" si="71"/>
        <v>0</v>
      </c>
      <c r="F240" s="364">
        <f t="shared" si="67"/>
        <v>0</v>
      </c>
      <c r="G240" s="380">
        <f t="shared" si="71"/>
        <v>0</v>
      </c>
      <c r="H240" s="379">
        <f t="shared" si="71"/>
        <v>0</v>
      </c>
      <c r="I240" s="379">
        <f t="shared" si="71"/>
        <v>0</v>
      </c>
      <c r="J240" s="21">
        <f t="shared" si="68"/>
        <v>0</v>
      </c>
    </row>
    <row r="241" spans="1:10">
      <c r="A241" s="381">
        <v>5372</v>
      </c>
      <c r="B241" s="366">
        <v>523100</v>
      </c>
      <c r="C241" s="367" t="s">
        <v>154</v>
      </c>
      <c r="D241" s="382"/>
      <c r="E241" s="382"/>
      <c r="F241" s="364">
        <f t="shared" si="67"/>
        <v>0</v>
      </c>
      <c r="G241" s="383"/>
      <c r="H241" s="382"/>
      <c r="I241" s="382"/>
      <c r="J241" s="21">
        <f t="shared" si="68"/>
        <v>0</v>
      </c>
    </row>
    <row r="242" spans="1:10">
      <c r="A242" s="378">
        <v>5373</v>
      </c>
      <c r="B242" s="360">
        <v>530000</v>
      </c>
      <c r="C242" s="363" t="s">
        <v>530</v>
      </c>
      <c r="D242" s="379">
        <f t="shared" ref="D242:I243" si="72">D243</f>
        <v>0</v>
      </c>
      <c r="E242" s="379">
        <f t="shared" si="72"/>
        <v>0</v>
      </c>
      <c r="F242" s="364">
        <f t="shared" si="67"/>
        <v>0</v>
      </c>
      <c r="G242" s="380">
        <f t="shared" si="72"/>
        <v>0</v>
      </c>
      <c r="H242" s="379">
        <f t="shared" si="72"/>
        <v>0</v>
      </c>
      <c r="I242" s="379">
        <f t="shared" si="72"/>
        <v>0</v>
      </c>
      <c r="J242" s="21">
        <f t="shared" si="68"/>
        <v>0</v>
      </c>
    </row>
    <row r="243" spans="1:10">
      <c r="A243" s="378">
        <v>5374</v>
      </c>
      <c r="B243" s="360">
        <v>531000</v>
      </c>
      <c r="C243" s="363" t="s">
        <v>531</v>
      </c>
      <c r="D243" s="379">
        <f t="shared" si="72"/>
        <v>0</v>
      </c>
      <c r="E243" s="379">
        <f t="shared" si="72"/>
        <v>0</v>
      </c>
      <c r="F243" s="364">
        <f t="shared" si="67"/>
        <v>0</v>
      </c>
      <c r="G243" s="380">
        <f t="shared" si="72"/>
        <v>0</v>
      </c>
      <c r="H243" s="379">
        <f t="shared" si="72"/>
        <v>0</v>
      </c>
      <c r="I243" s="379">
        <f t="shared" si="72"/>
        <v>0</v>
      </c>
      <c r="J243" s="21">
        <f t="shared" si="68"/>
        <v>0</v>
      </c>
    </row>
    <row r="244" spans="1:10">
      <c r="A244" s="381">
        <v>5375</v>
      </c>
      <c r="B244" s="366">
        <v>531100</v>
      </c>
      <c r="C244" s="367" t="s">
        <v>242</v>
      </c>
      <c r="D244" s="382"/>
      <c r="E244" s="382"/>
      <c r="F244" s="364">
        <f t="shared" si="67"/>
        <v>0</v>
      </c>
      <c r="G244" s="383"/>
      <c r="H244" s="382"/>
      <c r="I244" s="382"/>
      <c r="J244" s="21">
        <f t="shared" si="68"/>
        <v>0</v>
      </c>
    </row>
    <row r="245" spans="1:10">
      <c r="A245" s="378">
        <v>5376</v>
      </c>
      <c r="B245" s="360">
        <v>540000</v>
      </c>
      <c r="C245" s="363" t="s">
        <v>532</v>
      </c>
      <c r="D245" s="379">
        <f t="shared" ref="D245:I245" si="73">D246+D248+D250</f>
        <v>0</v>
      </c>
      <c r="E245" s="379">
        <f t="shared" si="73"/>
        <v>0</v>
      </c>
      <c r="F245" s="364">
        <f t="shared" si="67"/>
        <v>0</v>
      </c>
      <c r="G245" s="380">
        <f t="shared" si="73"/>
        <v>0</v>
      </c>
      <c r="H245" s="379">
        <f t="shared" si="73"/>
        <v>0</v>
      </c>
      <c r="I245" s="379">
        <f t="shared" si="73"/>
        <v>0</v>
      </c>
      <c r="J245" s="21">
        <f t="shared" si="68"/>
        <v>0</v>
      </c>
    </row>
    <row r="246" spans="1:10">
      <c r="A246" s="378">
        <v>5377</v>
      </c>
      <c r="B246" s="360">
        <v>541000</v>
      </c>
      <c r="C246" s="363" t="s">
        <v>533</v>
      </c>
      <c r="D246" s="379">
        <f t="shared" ref="D246:I246" si="74">D247</f>
        <v>0</v>
      </c>
      <c r="E246" s="379">
        <f t="shared" si="74"/>
        <v>0</v>
      </c>
      <c r="F246" s="364">
        <f t="shared" si="67"/>
        <v>0</v>
      </c>
      <c r="G246" s="380">
        <f t="shared" si="74"/>
        <v>0</v>
      </c>
      <c r="H246" s="379">
        <f t="shared" si="74"/>
        <v>0</v>
      </c>
      <c r="I246" s="379">
        <f t="shared" si="74"/>
        <v>0</v>
      </c>
      <c r="J246" s="21">
        <f t="shared" si="68"/>
        <v>0</v>
      </c>
    </row>
    <row r="247" spans="1:10">
      <c r="A247" s="381">
        <v>5378</v>
      </c>
      <c r="B247" s="366">
        <v>541100</v>
      </c>
      <c r="C247" s="367" t="s">
        <v>191</v>
      </c>
      <c r="D247" s="382"/>
      <c r="E247" s="382"/>
      <c r="F247" s="364">
        <f t="shared" si="67"/>
        <v>0</v>
      </c>
      <c r="G247" s="383"/>
      <c r="H247" s="382"/>
      <c r="I247" s="382"/>
      <c r="J247" s="21">
        <f t="shared" si="68"/>
        <v>0</v>
      </c>
    </row>
    <row r="248" spans="1:10">
      <c r="A248" s="378">
        <v>5379</v>
      </c>
      <c r="B248" s="360">
        <v>542000</v>
      </c>
      <c r="C248" s="363" t="s">
        <v>534</v>
      </c>
      <c r="D248" s="379">
        <f t="shared" ref="D248:I248" si="75">D249</f>
        <v>0</v>
      </c>
      <c r="E248" s="379">
        <f t="shared" si="75"/>
        <v>0</v>
      </c>
      <c r="F248" s="364">
        <f t="shared" si="67"/>
        <v>0</v>
      </c>
      <c r="G248" s="380">
        <f t="shared" si="75"/>
        <v>0</v>
      </c>
      <c r="H248" s="379">
        <f t="shared" si="75"/>
        <v>0</v>
      </c>
      <c r="I248" s="379">
        <f t="shared" si="75"/>
        <v>0</v>
      </c>
      <c r="J248" s="21">
        <f t="shared" si="68"/>
        <v>0</v>
      </c>
    </row>
    <row r="249" spans="1:10">
      <c r="A249" s="381">
        <v>5380</v>
      </c>
      <c r="B249" s="366">
        <v>542100</v>
      </c>
      <c r="C249" s="367" t="s">
        <v>155</v>
      </c>
      <c r="D249" s="382"/>
      <c r="E249" s="382"/>
      <c r="F249" s="364">
        <f t="shared" si="67"/>
        <v>0</v>
      </c>
      <c r="G249" s="383"/>
      <c r="H249" s="382"/>
      <c r="I249" s="382"/>
      <c r="J249" s="21">
        <f t="shared" si="68"/>
        <v>0</v>
      </c>
    </row>
    <row r="250" spans="1:10">
      <c r="A250" s="378">
        <v>5381</v>
      </c>
      <c r="B250" s="360">
        <v>543000</v>
      </c>
      <c r="C250" s="363" t="s">
        <v>535</v>
      </c>
      <c r="D250" s="379">
        <f t="shared" ref="D250:I250" si="76">D251+D252</f>
        <v>0</v>
      </c>
      <c r="E250" s="379">
        <f t="shared" si="76"/>
        <v>0</v>
      </c>
      <c r="F250" s="364">
        <f t="shared" si="67"/>
        <v>0</v>
      </c>
      <c r="G250" s="380">
        <f t="shared" si="76"/>
        <v>0</v>
      </c>
      <c r="H250" s="379">
        <f t="shared" si="76"/>
        <v>0</v>
      </c>
      <c r="I250" s="379">
        <f t="shared" si="76"/>
        <v>0</v>
      </c>
      <c r="J250" s="21">
        <f t="shared" si="68"/>
        <v>0</v>
      </c>
    </row>
    <row r="251" spans="1:10">
      <c r="A251" s="381">
        <v>5382</v>
      </c>
      <c r="B251" s="366">
        <v>543100</v>
      </c>
      <c r="C251" s="367" t="s">
        <v>156</v>
      </c>
      <c r="D251" s="382"/>
      <c r="E251" s="382"/>
      <c r="F251" s="364">
        <f t="shared" si="67"/>
        <v>0</v>
      </c>
      <c r="G251" s="383"/>
      <c r="H251" s="382"/>
      <c r="I251" s="382"/>
      <c r="J251" s="21">
        <f t="shared" si="68"/>
        <v>0</v>
      </c>
    </row>
    <row r="252" spans="1:10">
      <c r="A252" s="381">
        <v>5383</v>
      </c>
      <c r="B252" s="366">
        <v>543200</v>
      </c>
      <c r="C252" s="367" t="s">
        <v>157</v>
      </c>
      <c r="D252" s="382"/>
      <c r="E252" s="382"/>
      <c r="F252" s="364">
        <f t="shared" si="67"/>
        <v>0</v>
      </c>
      <c r="G252" s="383"/>
      <c r="H252" s="382"/>
      <c r="I252" s="382"/>
      <c r="J252" s="21">
        <f t="shared" si="68"/>
        <v>0</v>
      </c>
    </row>
    <row r="253" spans="1:10" ht="38.25">
      <c r="A253" s="378">
        <v>5384</v>
      </c>
      <c r="B253" s="360">
        <v>550000</v>
      </c>
      <c r="C253" s="363" t="s">
        <v>536</v>
      </c>
      <c r="D253" s="379">
        <f t="shared" ref="D253:I254" si="77">D254</f>
        <v>0</v>
      </c>
      <c r="E253" s="379">
        <f t="shared" si="77"/>
        <v>0</v>
      </c>
      <c r="F253" s="364">
        <f t="shared" si="67"/>
        <v>0</v>
      </c>
      <c r="G253" s="380">
        <f t="shared" si="77"/>
        <v>0</v>
      </c>
      <c r="H253" s="379">
        <f t="shared" si="77"/>
        <v>0</v>
      </c>
      <c r="I253" s="379">
        <f t="shared" si="77"/>
        <v>0</v>
      </c>
      <c r="J253" s="21">
        <f t="shared" si="68"/>
        <v>0</v>
      </c>
    </row>
    <row r="254" spans="1:10" ht="38.25">
      <c r="A254" s="378">
        <v>5385</v>
      </c>
      <c r="B254" s="360">
        <v>551000</v>
      </c>
      <c r="C254" s="363" t="s">
        <v>537</v>
      </c>
      <c r="D254" s="379">
        <f t="shared" si="77"/>
        <v>0</v>
      </c>
      <c r="E254" s="379">
        <f t="shared" si="77"/>
        <v>0</v>
      </c>
      <c r="F254" s="364">
        <f t="shared" si="67"/>
        <v>0</v>
      </c>
      <c r="G254" s="380">
        <f t="shared" si="77"/>
        <v>0</v>
      </c>
      <c r="H254" s="379">
        <f t="shared" si="77"/>
        <v>0</v>
      </c>
      <c r="I254" s="379">
        <f t="shared" si="77"/>
        <v>0</v>
      </c>
      <c r="J254" s="21">
        <f t="shared" si="68"/>
        <v>0</v>
      </c>
    </row>
    <row r="255" spans="1:10" ht="25.5">
      <c r="A255" s="381">
        <v>5386</v>
      </c>
      <c r="B255" s="366">
        <v>551100</v>
      </c>
      <c r="C255" s="367" t="s">
        <v>359</v>
      </c>
      <c r="D255" s="382"/>
      <c r="E255" s="382"/>
      <c r="F255" s="364">
        <f t="shared" si="67"/>
        <v>0</v>
      </c>
      <c r="G255" s="383"/>
      <c r="H255" s="382"/>
      <c r="I255" s="382"/>
      <c r="J255" s="21">
        <f t="shared" si="68"/>
        <v>0</v>
      </c>
    </row>
    <row r="256" spans="1:10" ht="25.5">
      <c r="A256" s="378">
        <v>5387</v>
      </c>
      <c r="B256" s="360">
        <v>600000</v>
      </c>
      <c r="C256" s="363" t="s">
        <v>538</v>
      </c>
      <c r="D256" s="379">
        <f t="shared" ref="D256:I256" si="78">D257+D282</f>
        <v>0</v>
      </c>
      <c r="E256" s="379">
        <f t="shared" si="78"/>
        <v>0</v>
      </c>
      <c r="F256" s="364">
        <f t="shared" si="67"/>
        <v>0</v>
      </c>
      <c r="G256" s="380">
        <f t="shared" si="78"/>
        <v>0</v>
      </c>
      <c r="H256" s="379">
        <f t="shared" si="78"/>
        <v>0</v>
      </c>
      <c r="I256" s="379">
        <f t="shared" si="78"/>
        <v>0</v>
      </c>
      <c r="J256" s="21">
        <f t="shared" si="68"/>
        <v>0</v>
      </c>
    </row>
    <row r="257" spans="1:11">
      <c r="A257" s="378">
        <v>5388</v>
      </c>
      <c r="B257" s="360">
        <v>610000</v>
      </c>
      <c r="C257" s="363" t="s">
        <v>539</v>
      </c>
      <c r="D257" s="379">
        <f t="shared" ref="D257:I257" si="79">D258+D268+D276+D278+D280</f>
        <v>0</v>
      </c>
      <c r="E257" s="379">
        <f t="shared" si="79"/>
        <v>0</v>
      </c>
      <c r="F257" s="364">
        <f t="shared" si="67"/>
        <v>0</v>
      </c>
      <c r="G257" s="380">
        <f t="shared" si="79"/>
        <v>0</v>
      </c>
      <c r="H257" s="379">
        <f t="shared" si="79"/>
        <v>0</v>
      </c>
      <c r="I257" s="379">
        <f t="shared" si="79"/>
        <v>0</v>
      </c>
      <c r="J257" s="21">
        <f t="shared" si="68"/>
        <v>0</v>
      </c>
    </row>
    <row r="258" spans="1:11">
      <c r="A258" s="378">
        <v>5389</v>
      </c>
      <c r="B258" s="360">
        <v>611000</v>
      </c>
      <c r="C258" s="363" t="s">
        <v>540</v>
      </c>
      <c r="D258" s="379">
        <f t="shared" ref="D258:I258" si="80">SUM(D259:D267)</f>
        <v>0</v>
      </c>
      <c r="E258" s="379">
        <f t="shared" si="80"/>
        <v>0</v>
      </c>
      <c r="F258" s="364">
        <f t="shared" si="67"/>
        <v>0</v>
      </c>
      <c r="G258" s="380">
        <f t="shared" si="80"/>
        <v>0</v>
      </c>
      <c r="H258" s="379">
        <f t="shared" si="80"/>
        <v>0</v>
      </c>
      <c r="I258" s="379">
        <f t="shared" si="80"/>
        <v>0</v>
      </c>
      <c r="J258" s="21">
        <f t="shared" si="68"/>
        <v>0</v>
      </c>
    </row>
    <row r="259" spans="1:11">
      <c r="A259" s="381">
        <v>5390</v>
      </c>
      <c r="B259" s="366">
        <v>611100</v>
      </c>
      <c r="C259" s="367" t="s">
        <v>1758</v>
      </c>
      <c r="D259" s="382"/>
      <c r="E259" s="382"/>
      <c r="F259" s="364">
        <f t="shared" si="67"/>
        <v>0</v>
      </c>
      <c r="G259" s="383"/>
      <c r="H259" s="382"/>
      <c r="I259" s="382"/>
      <c r="J259" s="21">
        <f t="shared" si="68"/>
        <v>0</v>
      </c>
    </row>
    <row r="260" spans="1:11">
      <c r="A260" s="381">
        <v>5391</v>
      </c>
      <c r="B260" s="366">
        <v>611200</v>
      </c>
      <c r="C260" s="367" t="s">
        <v>168</v>
      </c>
      <c r="D260" s="382"/>
      <c r="E260" s="382"/>
      <c r="F260" s="364">
        <f t="shared" si="67"/>
        <v>0</v>
      </c>
      <c r="G260" s="383"/>
      <c r="H260" s="382"/>
      <c r="I260" s="382"/>
      <c r="J260" s="21">
        <f t="shared" si="68"/>
        <v>0</v>
      </c>
    </row>
    <row r="261" spans="1:11">
      <c r="A261" s="381">
        <v>5392</v>
      </c>
      <c r="B261" s="366">
        <v>611300</v>
      </c>
      <c r="C261" s="367" t="s">
        <v>276</v>
      </c>
      <c r="D261" s="382"/>
      <c r="E261" s="382"/>
      <c r="F261" s="364">
        <f t="shared" si="67"/>
        <v>0</v>
      </c>
      <c r="G261" s="383"/>
      <c r="H261" s="382"/>
      <c r="I261" s="382"/>
      <c r="J261" s="21">
        <f t="shared" si="68"/>
        <v>0</v>
      </c>
    </row>
    <row r="262" spans="1:11">
      <c r="A262" s="381">
        <v>5393</v>
      </c>
      <c r="B262" s="366">
        <v>611400</v>
      </c>
      <c r="C262" s="367" t="s">
        <v>277</v>
      </c>
      <c r="D262" s="382"/>
      <c r="E262" s="382"/>
      <c r="F262" s="364">
        <f t="shared" si="67"/>
        <v>0</v>
      </c>
      <c r="G262" s="383"/>
      <c r="H262" s="382"/>
      <c r="I262" s="382"/>
      <c r="J262" s="21">
        <f t="shared" si="68"/>
        <v>0</v>
      </c>
    </row>
    <row r="263" spans="1:11">
      <c r="A263" s="381">
        <v>5394</v>
      </c>
      <c r="B263" s="366">
        <v>611500</v>
      </c>
      <c r="C263" s="367" t="s">
        <v>278</v>
      </c>
      <c r="D263" s="382"/>
      <c r="E263" s="382"/>
      <c r="F263" s="364">
        <f t="shared" si="67"/>
        <v>0</v>
      </c>
      <c r="G263" s="383"/>
      <c r="H263" s="382"/>
      <c r="I263" s="382"/>
      <c r="J263" s="21">
        <f t="shared" si="68"/>
        <v>0</v>
      </c>
    </row>
    <row r="264" spans="1:11">
      <c r="A264" s="381">
        <v>5395</v>
      </c>
      <c r="B264" s="366">
        <v>611600</v>
      </c>
      <c r="C264" s="367" t="s">
        <v>279</v>
      </c>
      <c r="D264" s="382"/>
      <c r="E264" s="382"/>
      <c r="F264" s="364">
        <f t="shared" si="67"/>
        <v>0</v>
      </c>
      <c r="G264" s="383"/>
      <c r="H264" s="382"/>
      <c r="I264" s="382"/>
      <c r="J264" s="21">
        <f t="shared" si="68"/>
        <v>0</v>
      </c>
    </row>
    <row r="265" spans="1:11">
      <c r="A265" s="381">
        <v>5396</v>
      </c>
      <c r="B265" s="366">
        <v>611700</v>
      </c>
      <c r="C265" s="367" t="s">
        <v>541</v>
      </c>
      <c r="D265" s="382"/>
      <c r="E265" s="382"/>
      <c r="F265" s="364">
        <f t="shared" si="67"/>
        <v>0</v>
      </c>
      <c r="G265" s="383"/>
      <c r="H265" s="382"/>
      <c r="I265" s="382"/>
      <c r="J265" s="21">
        <f t="shared" si="68"/>
        <v>0</v>
      </c>
    </row>
    <row r="266" spans="1:11">
      <c r="A266" s="381">
        <v>5397</v>
      </c>
      <c r="B266" s="366">
        <v>611800</v>
      </c>
      <c r="C266" s="367" t="s">
        <v>280</v>
      </c>
      <c r="D266" s="382"/>
      <c r="E266" s="382"/>
      <c r="F266" s="364">
        <f t="shared" si="67"/>
        <v>0</v>
      </c>
      <c r="G266" s="383"/>
      <c r="H266" s="382"/>
      <c r="I266" s="382"/>
      <c r="J266" s="21">
        <f t="shared" si="68"/>
        <v>0</v>
      </c>
    </row>
    <row r="267" spans="1:11">
      <c r="A267" s="381">
        <v>5398</v>
      </c>
      <c r="B267" s="366">
        <v>611900</v>
      </c>
      <c r="C267" s="367" t="s">
        <v>101</v>
      </c>
      <c r="D267" s="382"/>
      <c r="E267" s="382"/>
      <c r="F267" s="364">
        <f t="shared" si="67"/>
        <v>0</v>
      </c>
      <c r="G267" s="383"/>
      <c r="H267" s="382"/>
      <c r="I267" s="382"/>
      <c r="J267" s="21">
        <f t="shared" si="68"/>
        <v>0</v>
      </c>
    </row>
    <row r="268" spans="1:11">
      <c r="A268" s="378">
        <v>5399</v>
      </c>
      <c r="B268" s="360">
        <v>612000</v>
      </c>
      <c r="C268" s="363" t="s">
        <v>542</v>
      </c>
      <c r="D268" s="379">
        <f t="shared" ref="D268:I268" si="81">SUM(D269:D275)</f>
        <v>0</v>
      </c>
      <c r="E268" s="379">
        <f t="shared" si="81"/>
        <v>0</v>
      </c>
      <c r="F268" s="364">
        <f t="shared" si="67"/>
        <v>0</v>
      </c>
      <c r="G268" s="380">
        <f t="shared" si="81"/>
        <v>0</v>
      </c>
      <c r="H268" s="379">
        <f t="shared" si="81"/>
        <v>0</v>
      </c>
      <c r="I268" s="379">
        <f t="shared" si="81"/>
        <v>0</v>
      </c>
      <c r="J268" s="21">
        <f t="shared" si="68"/>
        <v>0</v>
      </c>
    </row>
    <row r="269" spans="1:11" ht="25.5">
      <c r="A269" s="381">
        <v>5400</v>
      </c>
      <c r="B269" s="366">
        <v>612100</v>
      </c>
      <c r="C269" s="367" t="s">
        <v>1759</v>
      </c>
      <c r="D269" s="382"/>
      <c r="E269" s="382"/>
      <c r="F269" s="364">
        <f t="shared" si="67"/>
        <v>0</v>
      </c>
      <c r="G269" s="383"/>
      <c r="H269" s="382"/>
      <c r="I269" s="382"/>
      <c r="J269" s="21">
        <f t="shared" si="68"/>
        <v>0</v>
      </c>
    </row>
    <row r="270" spans="1:11">
      <c r="A270" s="381">
        <v>5401</v>
      </c>
      <c r="B270" s="366">
        <v>612200</v>
      </c>
      <c r="C270" s="367" t="s">
        <v>281</v>
      </c>
      <c r="D270" s="382"/>
      <c r="E270" s="382"/>
      <c r="F270" s="364">
        <f t="shared" si="67"/>
        <v>0</v>
      </c>
      <c r="G270" s="383"/>
      <c r="H270" s="382"/>
      <c r="I270" s="382"/>
      <c r="J270" s="21">
        <f t="shared" si="68"/>
        <v>0</v>
      </c>
    </row>
    <row r="271" spans="1:11">
      <c r="A271" s="381">
        <v>5402</v>
      </c>
      <c r="B271" s="366">
        <v>612300</v>
      </c>
      <c r="C271" s="367" t="s">
        <v>69</v>
      </c>
      <c r="D271" s="382"/>
      <c r="E271" s="382"/>
      <c r="F271" s="364">
        <f t="shared" si="67"/>
        <v>0</v>
      </c>
      <c r="G271" s="383"/>
      <c r="H271" s="382"/>
      <c r="I271" s="382"/>
      <c r="J271" s="21">
        <f t="shared" si="68"/>
        <v>0</v>
      </c>
      <c r="K271" s="162"/>
    </row>
    <row r="272" spans="1:11">
      <c r="A272" s="381">
        <v>5403</v>
      </c>
      <c r="B272" s="366">
        <v>612400</v>
      </c>
      <c r="C272" s="367" t="s">
        <v>543</v>
      </c>
      <c r="D272" s="382"/>
      <c r="E272" s="382"/>
      <c r="F272" s="364">
        <f t="shared" si="67"/>
        <v>0</v>
      </c>
      <c r="G272" s="383"/>
      <c r="H272" s="382"/>
      <c r="I272" s="382"/>
      <c r="J272" s="21">
        <f t="shared" si="68"/>
        <v>0</v>
      </c>
      <c r="K272" s="162"/>
    </row>
    <row r="273" spans="1:10">
      <c r="A273" s="381">
        <v>5404</v>
      </c>
      <c r="B273" s="366">
        <v>612500</v>
      </c>
      <c r="C273" s="367" t="s">
        <v>544</v>
      </c>
      <c r="D273" s="382"/>
      <c r="E273" s="382"/>
      <c r="F273" s="364">
        <f t="shared" si="67"/>
        <v>0</v>
      </c>
      <c r="G273" s="383"/>
      <c r="H273" s="382"/>
      <c r="I273" s="382"/>
      <c r="J273" s="21">
        <f t="shared" si="68"/>
        <v>0</v>
      </c>
    </row>
    <row r="274" spans="1:10">
      <c r="A274" s="381">
        <v>5405</v>
      </c>
      <c r="B274" s="366">
        <v>612600</v>
      </c>
      <c r="C274" s="367" t="s">
        <v>70</v>
      </c>
      <c r="D274" s="382"/>
      <c r="E274" s="382"/>
      <c r="F274" s="364">
        <f t="shared" si="67"/>
        <v>0</v>
      </c>
      <c r="G274" s="383"/>
      <c r="H274" s="382"/>
      <c r="I274" s="382"/>
      <c r="J274" s="21">
        <f t="shared" si="68"/>
        <v>0</v>
      </c>
    </row>
    <row r="275" spans="1:10">
      <c r="A275" s="381">
        <v>5406</v>
      </c>
      <c r="B275" s="366">
        <v>612900</v>
      </c>
      <c r="C275" s="367" t="s">
        <v>381</v>
      </c>
      <c r="D275" s="382"/>
      <c r="E275" s="382"/>
      <c r="F275" s="364">
        <f t="shared" si="67"/>
        <v>0</v>
      </c>
      <c r="G275" s="383"/>
      <c r="H275" s="382"/>
      <c r="I275" s="382"/>
      <c r="J275" s="21">
        <f t="shared" si="68"/>
        <v>0</v>
      </c>
    </row>
    <row r="276" spans="1:10">
      <c r="A276" s="378">
        <v>5407</v>
      </c>
      <c r="B276" s="360">
        <v>613000</v>
      </c>
      <c r="C276" s="363" t="s">
        <v>545</v>
      </c>
      <c r="D276" s="379">
        <f t="shared" ref="D276:I276" si="82">D277</f>
        <v>0</v>
      </c>
      <c r="E276" s="379">
        <f t="shared" si="82"/>
        <v>0</v>
      </c>
      <c r="F276" s="364">
        <f t="shared" si="67"/>
        <v>0</v>
      </c>
      <c r="G276" s="380">
        <f t="shared" si="82"/>
        <v>0</v>
      </c>
      <c r="H276" s="379">
        <f t="shared" si="82"/>
        <v>0</v>
      </c>
      <c r="I276" s="379">
        <f t="shared" si="82"/>
        <v>0</v>
      </c>
      <c r="J276" s="21">
        <f t="shared" si="68"/>
        <v>0</v>
      </c>
    </row>
    <row r="277" spans="1:10">
      <c r="A277" s="381">
        <v>5408</v>
      </c>
      <c r="B277" s="366">
        <v>613100</v>
      </c>
      <c r="C277" s="367" t="s">
        <v>71</v>
      </c>
      <c r="D277" s="382"/>
      <c r="E277" s="382"/>
      <c r="F277" s="364">
        <f t="shared" si="67"/>
        <v>0</v>
      </c>
      <c r="G277" s="383"/>
      <c r="H277" s="382"/>
      <c r="I277" s="382"/>
      <c r="J277" s="21">
        <f t="shared" si="68"/>
        <v>0</v>
      </c>
    </row>
    <row r="278" spans="1:10">
      <c r="A278" s="378">
        <v>5409</v>
      </c>
      <c r="B278" s="360">
        <v>614000</v>
      </c>
      <c r="C278" s="363" t="s">
        <v>546</v>
      </c>
      <c r="D278" s="379">
        <f t="shared" ref="D278:I278" si="83">D279</f>
        <v>0</v>
      </c>
      <c r="E278" s="379">
        <f t="shared" si="83"/>
        <v>0</v>
      </c>
      <c r="F278" s="364">
        <f t="shared" si="67"/>
        <v>0</v>
      </c>
      <c r="G278" s="380">
        <f t="shared" si="83"/>
        <v>0</v>
      </c>
      <c r="H278" s="379">
        <f t="shared" si="83"/>
        <v>0</v>
      </c>
      <c r="I278" s="379">
        <f t="shared" si="83"/>
        <v>0</v>
      </c>
      <c r="J278" s="21">
        <f t="shared" si="68"/>
        <v>0</v>
      </c>
    </row>
    <row r="279" spans="1:10">
      <c r="A279" s="381">
        <v>5410</v>
      </c>
      <c r="B279" s="366">
        <v>614100</v>
      </c>
      <c r="C279" s="367" t="s">
        <v>86</v>
      </c>
      <c r="D279" s="382"/>
      <c r="E279" s="382"/>
      <c r="F279" s="364">
        <f t="shared" si="67"/>
        <v>0</v>
      </c>
      <c r="G279" s="383"/>
      <c r="H279" s="382"/>
      <c r="I279" s="382"/>
      <c r="J279" s="21">
        <f t="shared" si="68"/>
        <v>0</v>
      </c>
    </row>
    <row r="280" spans="1:10" ht="25.5">
      <c r="A280" s="378">
        <v>5411</v>
      </c>
      <c r="B280" s="360">
        <v>615000</v>
      </c>
      <c r="C280" s="363" t="s">
        <v>547</v>
      </c>
      <c r="D280" s="379">
        <f t="shared" ref="D280:I280" si="84">D281</f>
        <v>0</v>
      </c>
      <c r="E280" s="379">
        <f t="shared" si="84"/>
        <v>0</v>
      </c>
      <c r="F280" s="364">
        <f t="shared" si="67"/>
        <v>0</v>
      </c>
      <c r="G280" s="380">
        <f t="shared" si="84"/>
        <v>0</v>
      </c>
      <c r="H280" s="379">
        <f t="shared" si="84"/>
        <v>0</v>
      </c>
      <c r="I280" s="379">
        <f t="shared" si="84"/>
        <v>0</v>
      </c>
      <c r="J280" s="21">
        <f t="shared" si="68"/>
        <v>0</v>
      </c>
    </row>
    <row r="281" spans="1:10">
      <c r="A281" s="381">
        <v>5412</v>
      </c>
      <c r="B281" s="366">
        <v>615100</v>
      </c>
      <c r="C281" s="367" t="s">
        <v>414</v>
      </c>
      <c r="D281" s="382"/>
      <c r="E281" s="382"/>
      <c r="F281" s="364">
        <f t="shared" si="67"/>
        <v>0</v>
      </c>
      <c r="G281" s="383"/>
      <c r="H281" s="382"/>
      <c r="I281" s="382"/>
      <c r="J281" s="21">
        <f t="shared" si="68"/>
        <v>0</v>
      </c>
    </row>
    <row r="282" spans="1:10">
      <c r="A282" s="378">
        <v>5413</v>
      </c>
      <c r="B282" s="360">
        <v>620000</v>
      </c>
      <c r="C282" s="363" t="s">
        <v>548</v>
      </c>
      <c r="D282" s="379">
        <f t="shared" ref="D282:I282" si="85">D283+D293+D302</f>
        <v>0</v>
      </c>
      <c r="E282" s="379">
        <f t="shared" si="85"/>
        <v>0</v>
      </c>
      <c r="F282" s="364">
        <f t="shared" si="67"/>
        <v>0</v>
      </c>
      <c r="G282" s="380">
        <f t="shared" si="85"/>
        <v>0</v>
      </c>
      <c r="H282" s="379">
        <f t="shared" si="85"/>
        <v>0</v>
      </c>
      <c r="I282" s="379">
        <f t="shared" si="85"/>
        <v>0</v>
      </c>
      <c r="J282" s="21">
        <f t="shared" si="68"/>
        <v>0</v>
      </c>
    </row>
    <row r="283" spans="1:10">
      <c r="A283" s="378">
        <v>5414</v>
      </c>
      <c r="B283" s="360">
        <v>621000</v>
      </c>
      <c r="C283" s="363" t="s">
        <v>549</v>
      </c>
      <c r="D283" s="379">
        <f t="shared" ref="D283:I283" si="86">SUM(D284:D292)</f>
        <v>0</v>
      </c>
      <c r="E283" s="379">
        <f t="shared" si="86"/>
        <v>0</v>
      </c>
      <c r="F283" s="364">
        <f t="shared" si="67"/>
        <v>0</v>
      </c>
      <c r="G283" s="380">
        <f t="shared" si="86"/>
        <v>0</v>
      </c>
      <c r="H283" s="379">
        <f t="shared" si="86"/>
        <v>0</v>
      </c>
      <c r="I283" s="379">
        <f t="shared" si="86"/>
        <v>0</v>
      </c>
      <c r="J283" s="21">
        <f t="shared" si="68"/>
        <v>0</v>
      </c>
    </row>
    <row r="284" spans="1:10">
      <c r="A284" s="381">
        <v>5415</v>
      </c>
      <c r="B284" s="366">
        <v>621100</v>
      </c>
      <c r="C284" s="367" t="s">
        <v>72</v>
      </c>
      <c r="D284" s="382"/>
      <c r="E284" s="382"/>
      <c r="F284" s="364">
        <f t="shared" si="67"/>
        <v>0</v>
      </c>
      <c r="G284" s="383"/>
      <c r="H284" s="382"/>
      <c r="I284" s="382"/>
      <c r="J284" s="21">
        <f t="shared" si="68"/>
        <v>0</v>
      </c>
    </row>
    <row r="285" spans="1:10">
      <c r="A285" s="381">
        <v>5416</v>
      </c>
      <c r="B285" s="366">
        <v>621200</v>
      </c>
      <c r="C285" s="367" t="s">
        <v>159</v>
      </c>
      <c r="D285" s="382"/>
      <c r="E285" s="382"/>
      <c r="F285" s="364">
        <f t="shared" si="67"/>
        <v>0</v>
      </c>
      <c r="G285" s="383"/>
      <c r="H285" s="382"/>
      <c r="I285" s="382"/>
      <c r="J285" s="21">
        <f t="shared" si="68"/>
        <v>0</v>
      </c>
    </row>
    <row r="286" spans="1:10">
      <c r="A286" s="381">
        <v>5417</v>
      </c>
      <c r="B286" s="366">
        <v>621300</v>
      </c>
      <c r="C286" s="367" t="s">
        <v>273</v>
      </c>
      <c r="D286" s="382"/>
      <c r="E286" s="382"/>
      <c r="F286" s="364">
        <f t="shared" si="67"/>
        <v>0</v>
      </c>
      <c r="G286" s="383"/>
      <c r="H286" s="382"/>
      <c r="I286" s="382"/>
      <c r="J286" s="21">
        <f t="shared" si="68"/>
        <v>0</v>
      </c>
    </row>
    <row r="287" spans="1:10">
      <c r="A287" s="381">
        <v>5418</v>
      </c>
      <c r="B287" s="366">
        <v>621400</v>
      </c>
      <c r="C287" s="367" t="s">
        <v>87</v>
      </c>
      <c r="D287" s="382"/>
      <c r="E287" s="382"/>
      <c r="F287" s="364">
        <f t="shared" si="67"/>
        <v>0</v>
      </c>
      <c r="G287" s="383"/>
      <c r="H287" s="382"/>
      <c r="I287" s="382"/>
      <c r="J287" s="21">
        <f t="shared" si="68"/>
        <v>0</v>
      </c>
    </row>
    <row r="288" spans="1:10">
      <c r="A288" s="381">
        <v>5419</v>
      </c>
      <c r="B288" s="366">
        <v>621500</v>
      </c>
      <c r="C288" s="367" t="s">
        <v>73</v>
      </c>
      <c r="D288" s="382"/>
      <c r="E288" s="382"/>
      <c r="F288" s="364">
        <f t="shared" si="67"/>
        <v>0</v>
      </c>
      <c r="G288" s="383"/>
      <c r="H288" s="382"/>
      <c r="I288" s="382"/>
      <c r="J288" s="21">
        <f t="shared" si="68"/>
        <v>0</v>
      </c>
    </row>
    <row r="289" spans="1:13">
      <c r="A289" s="381">
        <v>5420</v>
      </c>
      <c r="B289" s="366">
        <v>621600</v>
      </c>
      <c r="C289" s="367" t="s">
        <v>274</v>
      </c>
      <c r="D289" s="382"/>
      <c r="E289" s="382"/>
      <c r="F289" s="364">
        <f t="shared" si="67"/>
        <v>0</v>
      </c>
      <c r="G289" s="383"/>
      <c r="H289" s="382"/>
      <c r="I289" s="382"/>
      <c r="J289" s="21">
        <f t="shared" si="68"/>
        <v>0</v>
      </c>
    </row>
    <row r="290" spans="1:13">
      <c r="A290" s="381">
        <v>5421</v>
      </c>
      <c r="B290" s="366">
        <v>621700</v>
      </c>
      <c r="C290" s="367" t="s">
        <v>171</v>
      </c>
      <c r="D290" s="382"/>
      <c r="E290" s="382"/>
      <c r="F290" s="364">
        <f t="shared" si="67"/>
        <v>0</v>
      </c>
      <c r="G290" s="383"/>
      <c r="H290" s="382"/>
      <c r="I290" s="382"/>
      <c r="J290" s="21">
        <f t="shared" si="68"/>
        <v>0</v>
      </c>
    </row>
    <row r="291" spans="1:13">
      <c r="A291" s="381">
        <v>5422</v>
      </c>
      <c r="B291" s="366">
        <v>621800</v>
      </c>
      <c r="C291" s="367" t="s">
        <v>275</v>
      </c>
      <c r="D291" s="382"/>
      <c r="E291" s="382"/>
      <c r="F291" s="364">
        <f t="shared" si="67"/>
        <v>0</v>
      </c>
      <c r="G291" s="383"/>
      <c r="H291" s="382"/>
      <c r="I291" s="382"/>
      <c r="J291" s="21">
        <f t="shared" si="68"/>
        <v>0</v>
      </c>
      <c r="L291" s="162"/>
    </row>
    <row r="292" spans="1:13">
      <c r="A292" s="381">
        <v>5423</v>
      </c>
      <c r="B292" s="366">
        <v>621900</v>
      </c>
      <c r="C292" s="367" t="s">
        <v>172</v>
      </c>
      <c r="D292" s="382"/>
      <c r="E292" s="382"/>
      <c r="F292" s="364">
        <f t="shared" si="67"/>
        <v>0</v>
      </c>
      <c r="G292" s="383"/>
      <c r="H292" s="382"/>
      <c r="I292" s="382"/>
      <c r="J292" s="21">
        <f t="shared" si="68"/>
        <v>0</v>
      </c>
      <c r="L292" s="162"/>
    </row>
    <row r="293" spans="1:13">
      <c r="A293" s="378">
        <v>5424</v>
      </c>
      <c r="B293" s="360">
        <v>622000</v>
      </c>
      <c r="C293" s="363" t="s">
        <v>550</v>
      </c>
      <c r="D293" s="379">
        <f t="shared" ref="D293:I293" si="87">SUM(D294:D301)</f>
        <v>0</v>
      </c>
      <c r="E293" s="379">
        <f t="shared" si="87"/>
        <v>0</v>
      </c>
      <c r="F293" s="364">
        <f t="shared" si="67"/>
        <v>0</v>
      </c>
      <c r="G293" s="380">
        <f t="shared" si="87"/>
        <v>0</v>
      </c>
      <c r="H293" s="379">
        <f t="shared" si="87"/>
        <v>0</v>
      </c>
      <c r="I293" s="379">
        <f t="shared" si="87"/>
        <v>0</v>
      </c>
      <c r="J293" s="21">
        <f t="shared" si="68"/>
        <v>0</v>
      </c>
    </row>
    <row r="294" spans="1:13">
      <c r="A294" s="381">
        <v>5425</v>
      </c>
      <c r="B294" s="366">
        <v>622100</v>
      </c>
      <c r="C294" s="367" t="s">
        <v>173</v>
      </c>
      <c r="D294" s="382"/>
      <c r="E294" s="382"/>
      <c r="F294" s="364">
        <f t="shared" si="67"/>
        <v>0</v>
      </c>
      <c r="G294" s="383"/>
      <c r="H294" s="382"/>
      <c r="I294" s="382"/>
      <c r="J294" s="21">
        <f t="shared" si="68"/>
        <v>0</v>
      </c>
    </row>
    <row r="295" spans="1:13">
      <c r="A295" s="381">
        <v>5426</v>
      </c>
      <c r="B295" s="366">
        <v>622200</v>
      </c>
      <c r="C295" s="367" t="s">
        <v>360</v>
      </c>
      <c r="D295" s="382"/>
      <c r="E295" s="382"/>
      <c r="F295" s="364">
        <f t="shared" si="67"/>
        <v>0</v>
      </c>
      <c r="G295" s="383"/>
      <c r="H295" s="382"/>
      <c r="I295" s="382"/>
      <c r="J295" s="21">
        <f t="shared" si="68"/>
        <v>0</v>
      </c>
    </row>
    <row r="296" spans="1:13">
      <c r="A296" s="381">
        <v>5427</v>
      </c>
      <c r="B296" s="366">
        <v>622300</v>
      </c>
      <c r="C296" s="367" t="s">
        <v>361</v>
      </c>
      <c r="D296" s="382"/>
      <c r="E296" s="382"/>
      <c r="F296" s="364">
        <f t="shared" si="67"/>
        <v>0</v>
      </c>
      <c r="G296" s="383"/>
      <c r="H296" s="382"/>
      <c r="I296" s="382"/>
      <c r="J296" s="21">
        <f t="shared" si="68"/>
        <v>0</v>
      </c>
    </row>
    <row r="297" spans="1:13">
      <c r="A297" s="381">
        <v>5428</v>
      </c>
      <c r="B297" s="366">
        <v>622400</v>
      </c>
      <c r="C297" s="367" t="s">
        <v>362</v>
      </c>
      <c r="D297" s="382"/>
      <c r="E297" s="382"/>
      <c r="F297" s="364">
        <f t="shared" ref="F297:F304" si="88">D297+E297</f>
        <v>0</v>
      </c>
      <c r="G297" s="383"/>
      <c r="H297" s="382"/>
      <c r="I297" s="382"/>
      <c r="J297" s="21">
        <f t="shared" ref="J297:J304" si="89">+F297+G297+H297+I297</f>
        <v>0</v>
      </c>
    </row>
    <row r="298" spans="1:13">
      <c r="A298" s="381">
        <v>5429</v>
      </c>
      <c r="B298" s="366">
        <v>622500</v>
      </c>
      <c r="C298" s="367" t="s">
        <v>363</v>
      </c>
      <c r="D298" s="382"/>
      <c r="E298" s="382"/>
      <c r="F298" s="364">
        <f t="shared" si="88"/>
        <v>0</v>
      </c>
      <c r="G298" s="383"/>
      <c r="H298" s="382"/>
      <c r="I298" s="382"/>
      <c r="J298" s="21">
        <f t="shared" si="89"/>
        <v>0</v>
      </c>
    </row>
    <row r="299" spans="1:13">
      <c r="A299" s="381">
        <v>5430</v>
      </c>
      <c r="B299" s="366">
        <v>622600</v>
      </c>
      <c r="C299" s="367" t="s">
        <v>175</v>
      </c>
      <c r="D299" s="382"/>
      <c r="E299" s="382"/>
      <c r="F299" s="364">
        <f t="shared" si="88"/>
        <v>0</v>
      </c>
      <c r="G299" s="383"/>
      <c r="H299" s="382"/>
      <c r="I299" s="382"/>
      <c r="J299" s="21">
        <f t="shared" si="89"/>
        <v>0</v>
      </c>
    </row>
    <row r="300" spans="1:13">
      <c r="A300" s="381">
        <v>5431</v>
      </c>
      <c r="B300" s="366">
        <v>622700</v>
      </c>
      <c r="C300" s="367" t="s">
        <v>174</v>
      </c>
      <c r="D300" s="382"/>
      <c r="E300" s="382"/>
      <c r="F300" s="364">
        <f t="shared" si="88"/>
        <v>0</v>
      </c>
      <c r="G300" s="383"/>
      <c r="H300" s="382"/>
      <c r="I300" s="382"/>
      <c r="J300" s="21">
        <f t="shared" si="89"/>
        <v>0</v>
      </c>
    </row>
    <row r="301" spans="1:13">
      <c r="A301" s="381">
        <v>5432</v>
      </c>
      <c r="B301" s="366">
        <v>622800</v>
      </c>
      <c r="C301" s="367" t="s">
        <v>88</v>
      </c>
      <c r="D301" s="382"/>
      <c r="E301" s="382"/>
      <c r="F301" s="364">
        <f t="shared" si="88"/>
        <v>0</v>
      </c>
      <c r="G301" s="383"/>
      <c r="H301" s="382"/>
      <c r="I301" s="382"/>
      <c r="J301" s="21">
        <f t="shared" si="89"/>
        <v>0</v>
      </c>
    </row>
    <row r="302" spans="1:13" ht="38.25">
      <c r="A302" s="378">
        <v>5433</v>
      </c>
      <c r="B302" s="360">
        <v>623000</v>
      </c>
      <c r="C302" s="363" t="s">
        <v>551</v>
      </c>
      <c r="D302" s="379">
        <f t="shared" ref="D302:I302" si="90">D303</f>
        <v>0</v>
      </c>
      <c r="E302" s="379">
        <f t="shared" si="90"/>
        <v>0</v>
      </c>
      <c r="F302" s="364">
        <f t="shared" si="88"/>
        <v>0</v>
      </c>
      <c r="G302" s="380">
        <f t="shared" si="90"/>
        <v>0</v>
      </c>
      <c r="H302" s="379">
        <f t="shared" si="90"/>
        <v>0</v>
      </c>
      <c r="I302" s="379">
        <f t="shared" si="90"/>
        <v>0</v>
      </c>
      <c r="J302" s="21">
        <f t="shared" si="89"/>
        <v>0</v>
      </c>
    </row>
    <row r="303" spans="1:13" ht="25.5">
      <c r="A303" s="381">
        <v>5434</v>
      </c>
      <c r="B303" s="366">
        <v>623100</v>
      </c>
      <c r="C303" s="367" t="s">
        <v>552</v>
      </c>
      <c r="D303" s="382"/>
      <c r="E303" s="382"/>
      <c r="F303" s="364">
        <f t="shared" si="88"/>
        <v>0</v>
      </c>
      <c r="G303" s="383"/>
      <c r="H303" s="382"/>
      <c r="I303" s="382"/>
      <c r="J303" s="21">
        <f t="shared" si="89"/>
        <v>0</v>
      </c>
    </row>
    <row r="304" spans="1:13" ht="13.5" thickBot="1">
      <c r="A304" s="384">
        <v>5435</v>
      </c>
      <c r="B304" s="369"/>
      <c r="C304" s="370" t="s">
        <v>553</v>
      </c>
      <c r="D304" s="385">
        <f t="shared" ref="D304:I304" si="91">D41+D256</f>
        <v>0</v>
      </c>
      <c r="E304" s="385">
        <f t="shared" si="91"/>
        <v>0</v>
      </c>
      <c r="F304" s="371">
        <f t="shared" si="88"/>
        <v>0</v>
      </c>
      <c r="G304" s="386">
        <f t="shared" si="91"/>
        <v>0</v>
      </c>
      <c r="H304" s="385">
        <f t="shared" si="91"/>
        <v>0</v>
      </c>
      <c r="I304" s="385">
        <f t="shared" si="91"/>
        <v>0</v>
      </c>
      <c r="J304" s="31">
        <f t="shared" si="89"/>
        <v>0</v>
      </c>
      <c r="M304" s="160">
        <f>+B304-F304</f>
        <v>0</v>
      </c>
    </row>
    <row r="305" spans="1:14">
      <c r="A305" s="372"/>
      <c r="B305" s="373"/>
      <c r="C305" s="373"/>
      <c r="D305" s="373"/>
      <c r="E305" s="373"/>
      <c r="F305" s="321"/>
      <c r="G305" s="321"/>
      <c r="H305" s="376"/>
      <c r="I305" s="373"/>
      <c r="J305" s="321"/>
      <c r="M305" s="160">
        <f>+B305-F305</f>
        <v>0</v>
      </c>
    </row>
    <row r="306" spans="1:14">
      <c r="A306" s="387"/>
      <c r="B306" s="321"/>
      <c r="C306" s="321"/>
      <c r="D306" s="321"/>
      <c r="E306" s="321"/>
      <c r="F306" s="321"/>
      <c r="G306" s="321"/>
      <c r="H306" s="388"/>
      <c r="I306" s="321"/>
      <c r="J306" s="321"/>
      <c r="M306" s="160">
        <f>+B306-F306</f>
        <v>0</v>
      </c>
    </row>
    <row r="307" spans="1:14" s="162" customFormat="1">
      <c r="A307" s="389"/>
      <c r="B307" s="389" t="s">
        <v>1760</v>
      </c>
      <c r="C307" s="389"/>
      <c r="D307" s="389"/>
      <c r="E307" s="389"/>
      <c r="F307" s="389"/>
      <c r="G307" s="389"/>
      <c r="H307" s="389"/>
      <c r="I307" s="389" t="s">
        <v>1761</v>
      </c>
      <c r="J307" s="389"/>
      <c r="K307" s="160"/>
      <c r="L307" s="160"/>
      <c r="M307" s="160">
        <f t="shared" ref="M307:M314" si="92">+B354-F307</f>
        <v>0</v>
      </c>
      <c r="N307" s="160"/>
    </row>
    <row r="308" spans="1:14" s="162" customFormat="1" ht="21.75" customHeight="1">
      <c r="A308" s="389"/>
      <c r="B308" s="389" t="s">
        <v>139</v>
      </c>
      <c r="C308" s="389"/>
      <c r="D308" s="389"/>
      <c r="E308" s="390"/>
      <c r="F308" s="321"/>
      <c r="G308" s="389"/>
      <c r="H308" s="390"/>
      <c r="I308" s="390" t="s">
        <v>1762</v>
      </c>
      <c r="J308" s="389"/>
      <c r="K308" s="160"/>
      <c r="L308" s="160"/>
      <c r="M308" s="160">
        <f t="shared" si="92"/>
        <v>0</v>
      </c>
      <c r="N308" s="160"/>
    </row>
    <row r="309" spans="1:14">
      <c r="A309" s="387"/>
      <c r="B309" s="321"/>
      <c r="C309" s="321"/>
      <c r="D309" s="321"/>
      <c r="E309" s="321"/>
      <c r="F309" s="321"/>
      <c r="G309" s="321"/>
      <c r="H309" s="321"/>
      <c r="I309" s="321"/>
      <c r="J309" s="321"/>
      <c r="M309" s="160">
        <f t="shared" si="92"/>
        <v>0</v>
      </c>
    </row>
    <row r="310" spans="1:14">
      <c r="A310" s="387"/>
      <c r="B310" s="321"/>
      <c r="C310" s="321"/>
      <c r="D310" s="321"/>
      <c r="E310" s="321"/>
      <c r="F310" s="321"/>
      <c r="G310" s="321"/>
      <c r="H310" s="321"/>
      <c r="I310" s="321"/>
      <c r="J310" s="321"/>
      <c r="M310" s="160">
        <f t="shared" si="92"/>
        <v>0</v>
      </c>
    </row>
    <row r="311" spans="1:14">
      <c r="A311" s="387"/>
      <c r="B311" s="321"/>
      <c r="C311" s="321"/>
      <c r="D311" s="321"/>
      <c r="E311" s="321"/>
      <c r="F311" s="321"/>
      <c r="G311" s="321"/>
      <c r="H311" s="321"/>
      <c r="I311" s="321"/>
      <c r="J311" s="321"/>
      <c r="M311" s="160">
        <f t="shared" si="92"/>
        <v>0</v>
      </c>
    </row>
    <row r="312" spans="1:14">
      <c r="A312" s="387"/>
      <c r="B312" s="321"/>
      <c r="C312" s="321"/>
      <c r="D312" s="321"/>
      <c r="E312" s="321"/>
      <c r="F312" s="321"/>
      <c r="G312" s="321"/>
      <c r="H312" s="321"/>
      <c r="I312" s="321"/>
      <c r="J312" s="321"/>
      <c r="M312" s="160">
        <f t="shared" si="92"/>
        <v>0</v>
      </c>
    </row>
    <row r="313" spans="1:14">
      <c r="A313" s="387"/>
      <c r="B313" s="321"/>
      <c r="C313" s="321"/>
      <c r="D313" s="321"/>
      <c r="E313" s="321"/>
      <c r="F313" s="321"/>
      <c r="G313" s="321"/>
      <c r="H313" s="321"/>
      <c r="I313" s="321"/>
      <c r="J313" s="321"/>
      <c r="M313" s="160">
        <f t="shared" si="92"/>
        <v>0</v>
      </c>
    </row>
    <row r="314" spans="1:14">
      <c r="A314" s="387"/>
      <c r="B314" s="321"/>
      <c r="C314" s="321"/>
      <c r="D314" s="321"/>
      <c r="E314" s="321"/>
      <c r="F314" s="321"/>
      <c r="G314" s="321"/>
      <c r="H314" s="321"/>
      <c r="I314" s="321"/>
      <c r="J314" s="321"/>
      <c r="M314" s="160">
        <f t="shared" si="92"/>
        <v>0</v>
      </c>
    </row>
    <row r="315" spans="1:14">
      <c r="A315" s="387"/>
      <c r="B315" s="321"/>
      <c r="C315" s="321"/>
      <c r="D315" s="321"/>
      <c r="E315" s="321"/>
      <c r="F315" s="321"/>
      <c r="G315" s="321"/>
      <c r="H315" s="321"/>
      <c r="I315" s="321"/>
      <c r="J315" s="321"/>
    </row>
    <row r="316" spans="1:14">
      <c r="A316" s="387"/>
      <c r="B316" s="321"/>
      <c r="C316" s="321"/>
      <c r="D316" s="321"/>
      <c r="E316" s="321"/>
      <c r="F316" s="321"/>
      <c r="G316" s="321"/>
      <c r="H316" s="321"/>
      <c r="I316" s="321"/>
      <c r="J316" s="321"/>
    </row>
    <row r="317" spans="1:14">
      <c r="A317" s="387"/>
      <c r="B317" s="321"/>
      <c r="C317" s="321"/>
      <c r="D317" s="321"/>
      <c r="E317" s="321"/>
      <c r="F317" s="321"/>
      <c r="G317" s="321"/>
      <c r="H317" s="321"/>
      <c r="I317" s="321"/>
      <c r="J317" s="321"/>
    </row>
    <row r="318" spans="1:14">
      <c r="A318" s="387"/>
      <c r="B318" s="321"/>
      <c r="C318" s="321"/>
      <c r="D318" s="321"/>
      <c r="E318" s="321"/>
      <c r="F318" s="321"/>
      <c r="G318" s="321"/>
      <c r="H318" s="321"/>
      <c r="I318" s="321"/>
      <c r="J318" s="321"/>
    </row>
    <row r="319" spans="1:14">
      <c r="A319" s="387"/>
      <c r="B319" s="321"/>
      <c r="C319" s="321"/>
      <c r="D319" s="321"/>
      <c r="E319" s="321"/>
      <c r="F319" s="321"/>
      <c r="G319" s="321"/>
      <c r="H319" s="321"/>
      <c r="I319" s="321"/>
      <c r="J319" s="321"/>
    </row>
    <row r="320" spans="1:14">
      <c r="A320" s="387"/>
      <c r="B320" s="321"/>
      <c r="C320" s="321"/>
      <c r="D320" s="321"/>
      <c r="E320" s="321"/>
      <c r="F320" s="321"/>
      <c r="G320" s="321"/>
      <c r="H320" s="321"/>
      <c r="I320" s="321"/>
      <c r="J320" s="321"/>
    </row>
    <row r="321" spans="1:10">
      <c r="A321" s="387"/>
      <c r="B321" s="321"/>
      <c r="C321" s="321"/>
      <c r="D321" s="321"/>
      <c r="E321" s="321"/>
      <c r="F321" s="321"/>
      <c r="G321" s="321"/>
      <c r="H321" s="321"/>
      <c r="I321" s="321"/>
      <c r="J321" s="321"/>
    </row>
    <row r="322" spans="1:10">
      <c r="A322" s="387"/>
      <c r="B322" s="321"/>
      <c r="C322" s="321"/>
      <c r="D322" s="321"/>
      <c r="E322" s="321"/>
      <c r="F322" s="321"/>
      <c r="G322" s="321"/>
      <c r="H322" s="321"/>
      <c r="I322" s="321"/>
      <c r="J322" s="321"/>
    </row>
    <row r="323" spans="1:10">
      <c r="A323" s="387"/>
      <c r="B323" s="321"/>
      <c r="C323" s="321"/>
      <c r="D323" s="321"/>
      <c r="E323" s="321"/>
      <c r="F323" s="321"/>
      <c r="G323" s="321"/>
      <c r="H323" s="321"/>
      <c r="I323" s="321"/>
      <c r="J323" s="321"/>
    </row>
    <row r="324" spans="1:10">
      <c r="A324" s="387"/>
      <c r="B324" s="321"/>
      <c r="C324" s="321"/>
      <c r="D324" s="321"/>
      <c r="E324" s="321"/>
      <c r="F324" s="321"/>
      <c r="G324" s="321"/>
      <c r="H324" s="321"/>
      <c r="I324" s="321"/>
      <c r="J324" s="321"/>
    </row>
    <row r="325" spans="1:10">
      <c r="A325" s="387"/>
      <c r="B325" s="321"/>
      <c r="C325" s="321"/>
      <c r="D325" s="321"/>
      <c r="E325" s="321"/>
      <c r="F325" s="321"/>
      <c r="G325" s="321"/>
      <c r="H325" s="321"/>
      <c r="I325" s="321"/>
      <c r="J325" s="321"/>
    </row>
    <row r="326" spans="1:10">
      <c r="A326" s="387"/>
      <c r="B326" s="321"/>
      <c r="C326" s="321"/>
      <c r="D326" s="321"/>
      <c r="E326" s="321"/>
      <c r="F326" s="321"/>
      <c r="G326" s="321"/>
      <c r="H326" s="321"/>
      <c r="I326" s="321"/>
      <c r="J326" s="321"/>
    </row>
    <row r="327" spans="1:10">
      <c r="A327" s="387"/>
      <c r="B327" s="321"/>
      <c r="C327" s="321"/>
      <c r="D327" s="321"/>
      <c r="E327" s="321"/>
      <c r="F327" s="321"/>
      <c r="G327" s="321"/>
      <c r="H327" s="321"/>
      <c r="I327" s="321"/>
      <c r="J327" s="321"/>
    </row>
    <row r="328" spans="1:10">
      <c r="A328" s="387"/>
      <c r="B328" s="321"/>
      <c r="C328" s="321"/>
      <c r="D328" s="321"/>
      <c r="E328" s="321"/>
      <c r="F328" s="321"/>
      <c r="G328" s="321"/>
      <c r="H328" s="321"/>
      <c r="I328" s="321"/>
      <c r="J328" s="321"/>
    </row>
    <row r="329" spans="1:10">
      <c r="A329" s="387"/>
      <c r="B329" s="321"/>
      <c r="C329" s="321"/>
      <c r="D329" s="321"/>
      <c r="E329" s="321"/>
      <c r="F329" s="321"/>
      <c r="G329" s="321"/>
      <c r="H329" s="321"/>
      <c r="I329" s="321"/>
      <c r="J329" s="321"/>
    </row>
    <row r="330" spans="1:10">
      <c r="A330" s="387"/>
      <c r="B330" s="321"/>
      <c r="C330" s="321"/>
      <c r="D330" s="321"/>
      <c r="E330" s="321"/>
      <c r="F330" s="321"/>
      <c r="G330" s="321"/>
      <c r="H330" s="321"/>
      <c r="I330" s="321"/>
      <c r="J330" s="321"/>
    </row>
    <row r="331" spans="1:10">
      <c r="A331" s="387"/>
      <c r="B331" s="321"/>
      <c r="C331" s="321"/>
      <c r="D331" s="321"/>
      <c r="E331" s="321"/>
      <c r="F331" s="321"/>
      <c r="G331" s="321"/>
      <c r="H331" s="321"/>
      <c r="I331" s="321"/>
      <c r="J331" s="321"/>
    </row>
    <row r="332" spans="1:10">
      <c r="A332" s="387"/>
      <c r="B332" s="321"/>
      <c r="C332" s="321"/>
      <c r="D332" s="321"/>
      <c r="E332" s="321"/>
      <c r="F332" s="321"/>
      <c r="G332" s="321"/>
      <c r="H332" s="321"/>
      <c r="I332" s="321"/>
      <c r="J332" s="321"/>
    </row>
    <row r="333" spans="1:10">
      <c r="A333" s="387"/>
      <c r="B333" s="321"/>
      <c r="C333" s="321"/>
      <c r="D333" s="321"/>
      <c r="E333" s="321"/>
      <c r="F333" s="321"/>
      <c r="G333" s="321"/>
      <c r="H333" s="321"/>
      <c r="I333" s="321"/>
      <c r="J333" s="321"/>
    </row>
    <row r="334" spans="1:10">
      <c r="A334" s="387"/>
      <c r="B334" s="321"/>
      <c r="C334" s="321"/>
      <c r="D334" s="321"/>
      <c r="E334" s="321"/>
      <c r="F334" s="321"/>
      <c r="G334" s="321"/>
      <c r="H334" s="321"/>
      <c r="I334" s="321"/>
      <c r="J334" s="321"/>
    </row>
    <row r="335" spans="1:10">
      <c r="A335" s="387"/>
      <c r="B335" s="321"/>
      <c r="C335" s="321"/>
      <c r="D335" s="321"/>
      <c r="E335" s="321"/>
      <c r="F335" s="321"/>
      <c r="G335" s="321"/>
      <c r="H335" s="321"/>
      <c r="I335" s="321"/>
      <c r="J335" s="321"/>
    </row>
    <row r="336" spans="1:10">
      <c r="A336" s="387"/>
      <c r="B336" s="321"/>
      <c r="C336" s="321"/>
      <c r="D336" s="321"/>
      <c r="E336" s="321"/>
      <c r="F336" s="321"/>
      <c r="G336" s="321"/>
      <c r="H336" s="321"/>
      <c r="I336" s="321"/>
      <c r="J336" s="321"/>
    </row>
    <row r="337" spans="1:10">
      <c r="A337" s="387"/>
      <c r="B337" s="321"/>
      <c r="C337" s="321"/>
      <c r="D337" s="321"/>
      <c r="E337" s="321"/>
      <c r="F337" s="321"/>
      <c r="G337" s="321"/>
      <c r="H337" s="321"/>
      <c r="I337" s="321"/>
      <c r="J337" s="321"/>
    </row>
    <row r="338" spans="1:10">
      <c r="A338" s="387"/>
      <c r="B338" s="321"/>
      <c r="C338" s="321"/>
      <c r="D338" s="321"/>
      <c r="E338" s="321"/>
      <c r="F338" s="321"/>
      <c r="G338" s="321"/>
      <c r="H338" s="321"/>
      <c r="I338" s="321"/>
      <c r="J338" s="321"/>
    </row>
    <row r="339" spans="1:10">
      <c r="A339" s="387"/>
      <c r="B339" s="321"/>
      <c r="C339" s="321"/>
      <c r="D339" s="321"/>
      <c r="E339" s="321"/>
      <c r="F339" s="321"/>
      <c r="G339" s="321"/>
      <c r="H339" s="321"/>
      <c r="I339" s="321"/>
      <c r="J339" s="321"/>
    </row>
    <row r="340" spans="1:10">
      <c r="A340" s="387"/>
      <c r="B340" s="321"/>
      <c r="C340" s="321"/>
      <c r="D340" s="321"/>
      <c r="E340" s="321"/>
      <c r="F340" s="321"/>
      <c r="G340" s="321"/>
      <c r="H340" s="321"/>
      <c r="I340" s="321"/>
      <c r="J340" s="321"/>
    </row>
    <row r="341" spans="1:10">
      <c r="A341" s="387"/>
      <c r="B341" s="321"/>
      <c r="C341" s="321"/>
      <c r="D341" s="321"/>
      <c r="E341" s="321"/>
      <c r="F341" s="321"/>
      <c r="G341" s="321"/>
      <c r="H341" s="321"/>
      <c r="I341" s="321"/>
      <c r="J341" s="321"/>
    </row>
    <row r="342" spans="1:10">
      <c r="A342" s="387"/>
      <c r="B342" s="321"/>
      <c r="C342" s="321"/>
      <c r="D342" s="321"/>
      <c r="E342" s="321"/>
      <c r="F342" s="321"/>
      <c r="G342" s="321"/>
      <c r="H342" s="321"/>
      <c r="I342" s="321"/>
      <c r="J342" s="321"/>
    </row>
    <row r="343" spans="1:10">
      <c r="A343" s="387"/>
      <c r="B343" s="321"/>
      <c r="C343" s="321"/>
      <c r="D343" s="321"/>
      <c r="E343" s="321"/>
      <c r="F343" s="321"/>
      <c r="G343" s="321"/>
      <c r="H343" s="321"/>
      <c r="I343" s="321"/>
      <c r="J343" s="321"/>
    </row>
    <row r="344" spans="1:10">
      <c r="A344" s="387"/>
      <c r="B344" s="321"/>
      <c r="C344" s="321"/>
      <c r="D344" s="321"/>
      <c r="E344" s="321"/>
      <c r="F344" s="321"/>
      <c r="G344" s="321"/>
      <c r="H344" s="321"/>
      <c r="I344" s="321"/>
      <c r="J344" s="321"/>
    </row>
    <row r="345" spans="1:10">
      <c r="A345" s="387"/>
      <c r="B345" s="321"/>
      <c r="C345" s="321"/>
      <c r="D345" s="321"/>
      <c r="E345" s="321"/>
      <c r="F345" s="321"/>
      <c r="G345" s="321"/>
      <c r="H345" s="321"/>
      <c r="I345" s="321"/>
      <c r="J345" s="321"/>
    </row>
    <row r="346" spans="1:10">
      <c r="A346" s="387"/>
      <c r="B346" s="321"/>
      <c r="C346" s="321"/>
      <c r="D346" s="321"/>
      <c r="E346" s="321"/>
      <c r="F346" s="321"/>
      <c r="G346" s="321"/>
      <c r="H346" s="321"/>
      <c r="I346" s="321"/>
      <c r="J346" s="321"/>
    </row>
    <row r="347" spans="1:10">
      <c r="A347" s="387"/>
      <c r="B347" s="321"/>
      <c r="C347" s="321"/>
      <c r="D347" s="321"/>
      <c r="E347" s="321"/>
      <c r="F347" s="321"/>
      <c r="G347" s="321"/>
      <c r="H347" s="321"/>
      <c r="I347" s="321"/>
      <c r="J347" s="321"/>
    </row>
    <row r="348" spans="1:10">
      <c r="A348" s="387"/>
      <c r="B348" s="321"/>
      <c r="C348" s="321"/>
      <c r="D348" s="321"/>
      <c r="E348" s="321"/>
      <c r="F348" s="321"/>
      <c r="G348" s="321"/>
      <c r="H348" s="321"/>
      <c r="I348" s="321"/>
      <c r="J348" s="321"/>
    </row>
    <row r="349" spans="1:10">
      <c r="A349" s="387"/>
      <c r="B349" s="321"/>
      <c r="C349" s="321"/>
      <c r="D349" s="321"/>
      <c r="E349" s="321"/>
      <c r="F349" s="321"/>
      <c r="G349" s="321"/>
      <c r="H349" s="321"/>
      <c r="I349" s="321"/>
      <c r="J349" s="321"/>
    </row>
    <row r="350" spans="1:10">
      <c r="A350" s="387"/>
      <c r="B350" s="321"/>
      <c r="C350" s="321"/>
      <c r="D350" s="321"/>
      <c r="E350" s="321"/>
      <c r="F350" s="321"/>
      <c r="G350" s="321"/>
      <c r="H350" s="321"/>
      <c r="I350" s="321"/>
      <c r="J350" s="321"/>
    </row>
    <row r="351" spans="1:10">
      <c r="A351" s="387"/>
      <c r="B351" s="321"/>
      <c r="C351" s="321"/>
      <c r="D351" s="321"/>
      <c r="E351" s="321"/>
      <c r="F351" s="321"/>
      <c r="G351" s="321"/>
      <c r="H351" s="321"/>
      <c r="I351" s="321"/>
      <c r="J351" s="321"/>
    </row>
    <row r="352" spans="1:10">
      <c r="A352" s="387"/>
      <c r="B352" s="321"/>
      <c r="C352" s="321"/>
      <c r="D352" s="321"/>
      <c r="E352" s="321"/>
      <c r="F352" s="321"/>
      <c r="G352" s="321"/>
      <c r="H352" s="321"/>
      <c r="I352" s="321"/>
      <c r="J352" s="321"/>
    </row>
    <row r="353" spans="1:10">
      <c r="A353" s="387"/>
      <c r="B353" s="321"/>
      <c r="C353" s="321"/>
      <c r="D353" s="321"/>
      <c r="E353" s="321"/>
      <c r="F353" s="321"/>
      <c r="G353" s="321"/>
      <c r="H353" s="321"/>
      <c r="I353" s="321"/>
      <c r="J353" s="321"/>
    </row>
    <row r="354" spans="1:10">
      <c r="A354" s="387"/>
      <c r="B354" s="321"/>
      <c r="C354" s="321"/>
      <c r="D354" s="321"/>
      <c r="E354" s="321"/>
      <c r="F354" s="321"/>
      <c r="G354" s="321"/>
      <c r="H354" s="321"/>
      <c r="I354" s="321"/>
      <c r="J354" s="321"/>
    </row>
    <row r="355" spans="1:10">
      <c r="A355" s="387"/>
      <c r="B355" s="321"/>
      <c r="C355" s="321"/>
      <c r="D355" s="321"/>
      <c r="E355" s="321"/>
      <c r="F355" s="321"/>
      <c r="G355" s="321"/>
      <c r="H355" s="321"/>
      <c r="I355" s="321"/>
      <c r="J355" s="321"/>
    </row>
    <row r="356" spans="1:10">
      <c r="A356" s="387"/>
      <c r="B356" s="321"/>
      <c r="C356" s="321"/>
      <c r="D356" s="321"/>
      <c r="E356" s="321"/>
      <c r="F356" s="321"/>
      <c r="G356" s="321"/>
      <c r="H356" s="321"/>
      <c r="I356" s="321"/>
      <c r="J356" s="321"/>
    </row>
    <row r="357" spans="1:10">
      <c r="A357" s="387"/>
      <c r="B357" s="321"/>
      <c r="C357" s="321"/>
      <c r="D357" s="321"/>
      <c r="E357" s="321"/>
      <c r="F357" s="321"/>
      <c r="G357" s="321"/>
      <c r="H357" s="321"/>
      <c r="I357" s="321"/>
      <c r="J357" s="321"/>
    </row>
    <row r="358" spans="1:10">
      <c r="A358" s="387"/>
      <c r="B358" s="321"/>
      <c r="C358" s="321"/>
      <c r="D358" s="321"/>
      <c r="E358" s="321"/>
      <c r="F358" s="321"/>
      <c r="G358" s="321"/>
      <c r="H358" s="321"/>
      <c r="I358" s="321"/>
      <c r="J358" s="321"/>
    </row>
    <row r="359" spans="1:10">
      <c r="A359" s="387"/>
      <c r="B359" s="321"/>
      <c r="C359" s="321"/>
      <c r="D359" s="321"/>
      <c r="E359" s="321"/>
      <c r="F359" s="321"/>
      <c r="G359" s="321"/>
      <c r="H359" s="321"/>
      <c r="I359" s="321"/>
      <c r="J359" s="321"/>
    </row>
    <row r="360" spans="1:10">
      <c r="A360" s="387"/>
      <c r="B360" s="321"/>
      <c r="C360" s="321"/>
      <c r="D360" s="321"/>
      <c r="E360" s="321"/>
      <c r="F360" s="321"/>
      <c r="G360" s="321"/>
      <c r="H360" s="321"/>
      <c r="I360" s="321"/>
      <c r="J360" s="321"/>
    </row>
    <row r="361" spans="1:10">
      <c r="A361" s="387"/>
      <c r="B361" s="321"/>
      <c r="C361" s="321"/>
      <c r="D361" s="321"/>
      <c r="E361" s="321"/>
      <c r="F361" s="321"/>
      <c r="G361" s="321"/>
      <c r="H361" s="321"/>
      <c r="I361" s="321"/>
      <c r="J361" s="321"/>
    </row>
    <row r="362" spans="1:10">
      <c r="A362" s="387"/>
      <c r="B362" s="321"/>
      <c r="C362" s="321"/>
      <c r="D362" s="321"/>
      <c r="E362" s="321"/>
      <c r="F362" s="321"/>
      <c r="G362" s="321"/>
      <c r="H362" s="321"/>
      <c r="I362" s="321"/>
      <c r="J362" s="321"/>
    </row>
    <row r="363" spans="1:10">
      <c r="A363" s="387"/>
      <c r="B363" s="321"/>
      <c r="C363" s="321"/>
      <c r="D363" s="321"/>
      <c r="E363" s="321"/>
      <c r="F363" s="321"/>
      <c r="G363" s="321"/>
      <c r="H363" s="321"/>
      <c r="I363" s="321"/>
      <c r="J363" s="321"/>
    </row>
    <row r="364" spans="1:10">
      <c r="A364" s="387"/>
      <c r="B364" s="321"/>
      <c r="C364" s="321"/>
      <c r="D364" s="321"/>
      <c r="E364" s="321"/>
      <c r="F364" s="321"/>
      <c r="G364" s="321"/>
      <c r="H364" s="321"/>
      <c r="I364" s="321"/>
      <c r="J364" s="321"/>
    </row>
    <row r="365" spans="1:10">
      <c r="A365" s="387"/>
      <c r="B365" s="321"/>
      <c r="C365" s="321"/>
      <c r="D365" s="321"/>
      <c r="E365" s="321"/>
      <c r="F365" s="321"/>
      <c r="G365" s="321"/>
      <c r="H365" s="321"/>
      <c r="I365" s="321"/>
      <c r="J365" s="321"/>
    </row>
    <row r="366" spans="1:10">
      <c r="A366" s="387"/>
      <c r="B366" s="321"/>
      <c r="C366" s="321"/>
      <c r="D366" s="321"/>
      <c r="E366" s="321"/>
      <c r="F366" s="321"/>
      <c r="G366" s="321"/>
      <c r="H366" s="321"/>
      <c r="I366" s="321"/>
      <c r="J366" s="321"/>
    </row>
    <row r="367" spans="1:10">
      <c r="A367" s="387"/>
      <c r="B367" s="321"/>
      <c r="C367" s="321"/>
      <c r="D367" s="321"/>
      <c r="E367" s="321"/>
      <c r="F367" s="321"/>
      <c r="G367" s="321"/>
      <c r="H367" s="321"/>
      <c r="I367" s="321"/>
      <c r="J367" s="321"/>
    </row>
    <row r="368" spans="1:10">
      <c r="A368" s="387"/>
      <c r="B368" s="321"/>
      <c r="C368" s="321"/>
      <c r="D368" s="321"/>
      <c r="E368" s="321"/>
      <c r="F368" s="321"/>
      <c r="G368" s="321"/>
      <c r="H368" s="321"/>
      <c r="I368" s="321"/>
      <c r="J368" s="321"/>
    </row>
    <row r="369" spans="1:10">
      <c r="A369" s="387"/>
      <c r="B369" s="321"/>
      <c r="C369" s="321"/>
      <c r="D369" s="321"/>
      <c r="E369" s="321"/>
      <c r="F369" s="321"/>
      <c r="G369" s="321"/>
      <c r="H369" s="321"/>
      <c r="I369" s="321"/>
      <c r="J369" s="321"/>
    </row>
    <row r="370" spans="1:10">
      <c r="A370" s="387"/>
      <c r="B370" s="321"/>
      <c r="C370" s="321"/>
      <c r="D370" s="321"/>
      <c r="E370" s="321"/>
      <c r="F370" s="321"/>
      <c r="G370" s="321"/>
      <c r="H370" s="321"/>
      <c r="I370" s="321"/>
      <c r="J370" s="321"/>
    </row>
    <row r="371" spans="1:10">
      <c r="A371" s="387"/>
      <c r="B371" s="321"/>
      <c r="C371" s="321"/>
      <c r="D371" s="321"/>
      <c r="E371" s="321"/>
      <c r="F371" s="321"/>
      <c r="G371" s="321"/>
      <c r="H371" s="321"/>
      <c r="I371" s="321"/>
      <c r="J371" s="321"/>
    </row>
    <row r="372" spans="1:10">
      <c r="A372" s="387"/>
      <c r="B372" s="321"/>
      <c r="C372" s="321"/>
      <c r="D372" s="321"/>
      <c r="E372" s="321"/>
      <c r="F372" s="321"/>
      <c r="G372" s="321"/>
      <c r="H372" s="321"/>
      <c r="I372" s="321"/>
      <c r="J372" s="321"/>
    </row>
    <row r="373" spans="1:10">
      <c r="A373" s="387"/>
      <c r="B373" s="321"/>
      <c r="C373" s="321"/>
      <c r="D373" s="321"/>
      <c r="E373" s="321"/>
      <c r="F373" s="321"/>
      <c r="G373" s="321"/>
      <c r="H373" s="321"/>
      <c r="I373" s="321"/>
      <c r="J373" s="321"/>
    </row>
    <row r="374" spans="1:10">
      <c r="A374" s="387"/>
      <c r="B374" s="321"/>
      <c r="C374" s="321"/>
      <c r="D374" s="321"/>
      <c r="E374" s="321"/>
      <c r="F374" s="321"/>
      <c r="G374" s="321"/>
      <c r="H374" s="321"/>
      <c r="I374" s="321"/>
      <c r="J374" s="321"/>
    </row>
    <row r="375" spans="1:10">
      <c r="A375" s="387"/>
      <c r="B375" s="321"/>
      <c r="C375" s="321"/>
      <c r="D375" s="321"/>
      <c r="E375" s="321"/>
      <c r="F375" s="321"/>
      <c r="G375" s="321"/>
      <c r="H375" s="321"/>
      <c r="I375" s="321"/>
      <c r="J375" s="321"/>
    </row>
    <row r="376" spans="1:10">
      <c r="A376" s="387"/>
      <c r="B376" s="321"/>
      <c r="C376" s="321"/>
      <c r="D376" s="321"/>
      <c r="E376" s="321"/>
      <c r="F376" s="321"/>
      <c r="G376" s="321"/>
      <c r="H376" s="321"/>
      <c r="I376" s="321"/>
      <c r="J376" s="321"/>
    </row>
    <row r="377" spans="1:10">
      <c r="A377" s="387"/>
      <c r="B377" s="321"/>
      <c r="C377" s="321"/>
      <c r="D377" s="321"/>
      <c r="E377" s="321"/>
      <c r="F377" s="321"/>
      <c r="G377" s="321"/>
      <c r="H377" s="321"/>
      <c r="I377" s="321"/>
      <c r="J377" s="321"/>
    </row>
    <row r="378" spans="1:10">
      <c r="A378" s="387"/>
      <c r="B378" s="321"/>
      <c r="C378" s="321"/>
      <c r="D378" s="321"/>
      <c r="E378" s="321"/>
      <c r="F378" s="321"/>
      <c r="G378" s="321"/>
      <c r="H378" s="321"/>
      <c r="I378" s="321"/>
      <c r="J378" s="321"/>
    </row>
    <row r="379" spans="1:10">
      <c r="A379" s="387"/>
      <c r="B379" s="321"/>
      <c r="C379" s="321"/>
      <c r="D379" s="321"/>
      <c r="E379" s="321"/>
      <c r="F379" s="321"/>
      <c r="G379" s="321"/>
      <c r="H379" s="321"/>
      <c r="I379" s="321"/>
      <c r="J379" s="321"/>
    </row>
    <row r="380" spans="1:10">
      <c r="A380" s="387"/>
      <c r="B380" s="321"/>
      <c r="C380" s="321"/>
      <c r="D380" s="321"/>
      <c r="E380" s="321"/>
      <c r="F380" s="321"/>
      <c r="G380" s="321"/>
      <c r="H380" s="321"/>
      <c r="I380" s="321"/>
      <c r="J380" s="321"/>
    </row>
    <row r="381" spans="1:10">
      <c r="A381" s="387"/>
      <c r="B381" s="321"/>
      <c r="C381" s="321"/>
      <c r="D381" s="321"/>
      <c r="E381" s="321"/>
      <c r="F381" s="321"/>
      <c r="G381" s="321"/>
      <c r="H381" s="321"/>
      <c r="I381" s="321"/>
      <c r="J381" s="321"/>
    </row>
    <row r="382" spans="1:10">
      <c r="A382" s="387"/>
      <c r="B382" s="321"/>
      <c r="C382" s="321"/>
      <c r="D382" s="321"/>
      <c r="E382" s="321"/>
      <c r="F382" s="321"/>
      <c r="G382" s="321"/>
      <c r="H382" s="321"/>
      <c r="I382" s="321"/>
      <c r="J382" s="321"/>
    </row>
    <row r="383" spans="1:10">
      <c r="A383" s="387"/>
      <c r="B383" s="321"/>
      <c r="C383" s="321"/>
      <c r="D383" s="321"/>
      <c r="E383" s="321"/>
      <c r="F383" s="321"/>
      <c r="G383" s="321"/>
      <c r="H383" s="321"/>
      <c r="I383" s="321"/>
      <c r="J383" s="321"/>
    </row>
    <row r="384" spans="1:10">
      <c r="A384" s="387"/>
      <c r="B384" s="321"/>
      <c r="C384" s="321"/>
      <c r="D384" s="321"/>
      <c r="E384" s="321"/>
      <c r="F384" s="321"/>
      <c r="G384" s="321"/>
      <c r="H384" s="321"/>
      <c r="I384" s="321"/>
      <c r="J384" s="321"/>
    </row>
    <row r="385" spans="1:10">
      <c r="A385" s="387"/>
      <c r="B385" s="321"/>
      <c r="C385" s="321"/>
      <c r="D385" s="321"/>
      <c r="E385" s="321"/>
      <c r="F385" s="321"/>
      <c r="G385" s="321"/>
      <c r="H385" s="321"/>
      <c r="I385" s="321"/>
      <c r="J385" s="321"/>
    </row>
    <row r="386" spans="1:10">
      <c r="A386" s="387"/>
      <c r="B386" s="321"/>
      <c r="C386" s="321"/>
      <c r="D386" s="321"/>
      <c r="E386" s="321"/>
      <c r="F386" s="321"/>
      <c r="G386" s="321"/>
      <c r="H386" s="321"/>
      <c r="I386" s="321"/>
      <c r="J386" s="321"/>
    </row>
    <row r="387" spans="1:10">
      <c r="A387" s="387"/>
      <c r="B387" s="321"/>
      <c r="C387" s="321"/>
      <c r="D387" s="321"/>
      <c r="E387" s="321"/>
      <c r="F387" s="321"/>
      <c r="G387" s="321"/>
      <c r="H387" s="321"/>
      <c r="I387" s="321"/>
      <c r="J387" s="321"/>
    </row>
    <row r="388" spans="1:10">
      <c r="A388" s="387"/>
      <c r="B388" s="321"/>
      <c r="C388" s="321"/>
      <c r="D388" s="321"/>
      <c r="E388" s="321"/>
      <c r="F388" s="321"/>
      <c r="G388" s="321"/>
      <c r="H388" s="321"/>
      <c r="I388" s="321"/>
      <c r="J388" s="321"/>
    </row>
    <row r="389" spans="1:10">
      <c r="A389" s="387"/>
      <c r="B389" s="321"/>
      <c r="C389" s="321"/>
      <c r="D389" s="321"/>
      <c r="E389" s="321"/>
      <c r="F389" s="321"/>
      <c r="G389" s="321"/>
      <c r="H389" s="321"/>
      <c r="I389" s="321"/>
      <c r="J389" s="321"/>
    </row>
    <row r="390" spans="1:10">
      <c r="A390" s="387"/>
      <c r="B390" s="321"/>
      <c r="C390" s="321"/>
      <c r="D390" s="321"/>
      <c r="E390" s="321"/>
      <c r="F390" s="321"/>
      <c r="G390" s="321"/>
      <c r="H390" s="321"/>
      <c r="I390" s="321"/>
      <c r="J390" s="321"/>
    </row>
    <row r="391" spans="1:10">
      <c r="A391" s="387"/>
      <c r="B391" s="321"/>
      <c r="C391" s="321"/>
      <c r="D391" s="321"/>
      <c r="E391" s="321"/>
      <c r="F391" s="321"/>
      <c r="G391" s="321"/>
      <c r="H391" s="321"/>
      <c r="I391" s="321"/>
      <c r="J391" s="321"/>
    </row>
    <row r="392" spans="1:10">
      <c r="A392" s="387"/>
      <c r="B392" s="321"/>
      <c r="C392" s="321"/>
      <c r="D392" s="321"/>
      <c r="E392" s="321"/>
      <c r="F392" s="321"/>
      <c r="G392" s="321"/>
      <c r="H392" s="321"/>
      <c r="I392" s="321"/>
      <c r="J392" s="321"/>
    </row>
    <row r="393" spans="1:10">
      <c r="A393" s="387"/>
      <c r="B393" s="321"/>
      <c r="C393" s="321"/>
      <c r="D393" s="321"/>
      <c r="E393" s="321"/>
      <c r="F393" s="321"/>
      <c r="G393" s="321"/>
      <c r="H393" s="321"/>
      <c r="I393" s="321"/>
      <c r="J393" s="321"/>
    </row>
    <row r="394" spans="1:10">
      <c r="A394" s="387"/>
      <c r="B394" s="321"/>
      <c r="C394" s="321"/>
      <c r="D394" s="321"/>
      <c r="E394" s="321"/>
      <c r="F394" s="321"/>
      <c r="G394" s="321"/>
      <c r="H394" s="321"/>
      <c r="I394" s="321"/>
      <c r="J394" s="321"/>
    </row>
    <row r="395" spans="1:10">
      <c r="A395" s="387"/>
      <c r="B395" s="321"/>
      <c r="C395" s="321"/>
      <c r="D395" s="321"/>
      <c r="E395" s="321"/>
      <c r="F395" s="321"/>
      <c r="G395" s="321"/>
      <c r="H395" s="321"/>
      <c r="I395" s="321"/>
      <c r="J395" s="321"/>
    </row>
    <row r="396" spans="1:10">
      <c r="A396" s="387"/>
      <c r="B396" s="321"/>
      <c r="C396" s="321"/>
      <c r="D396" s="321"/>
      <c r="E396" s="321"/>
      <c r="F396" s="321"/>
      <c r="G396" s="321"/>
      <c r="H396" s="321"/>
      <c r="I396" s="321"/>
      <c r="J396" s="321"/>
    </row>
    <row r="397" spans="1:10">
      <c r="A397" s="387"/>
      <c r="B397" s="321"/>
      <c r="C397" s="321"/>
      <c r="D397" s="321"/>
      <c r="E397" s="321"/>
      <c r="F397" s="321"/>
      <c r="G397" s="321"/>
      <c r="H397" s="321"/>
      <c r="I397" s="321"/>
      <c r="J397" s="321"/>
    </row>
    <row r="398" spans="1:10">
      <c r="A398" s="387"/>
      <c r="B398" s="321"/>
      <c r="C398" s="321"/>
      <c r="D398" s="321"/>
      <c r="E398" s="321"/>
      <c r="F398" s="321"/>
      <c r="G398" s="321"/>
      <c r="H398" s="321"/>
      <c r="I398" s="321"/>
      <c r="J398" s="321"/>
    </row>
    <row r="399" spans="1:10">
      <c r="A399" s="387"/>
      <c r="B399" s="321"/>
      <c r="C399" s="321"/>
      <c r="D399" s="321"/>
      <c r="E399" s="321"/>
      <c r="F399" s="321"/>
      <c r="G399" s="321"/>
      <c r="H399" s="321"/>
      <c r="I399" s="321"/>
      <c r="J399" s="321"/>
    </row>
    <row r="400" spans="1:10">
      <c r="A400" s="387"/>
      <c r="B400" s="321"/>
      <c r="C400" s="321"/>
      <c r="D400" s="321"/>
      <c r="E400" s="321"/>
      <c r="F400" s="321"/>
      <c r="G400" s="321"/>
      <c r="H400" s="321"/>
      <c r="I400" s="321"/>
      <c r="J400" s="321"/>
    </row>
    <row r="401" spans="1:10">
      <c r="A401" s="387"/>
      <c r="B401" s="321"/>
      <c r="C401" s="321"/>
      <c r="D401" s="321"/>
      <c r="E401" s="321"/>
      <c r="F401" s="321"/>
      <c r="G401" s="321"/>
      <c r="H401" s="321"/>
      <c r="I401" s="321"/>
      <c r="J401" s="321"/>
    </row>
    <row r="402" spans="1:10">
      <c r="A402" s="387"/>
      <c r="B402" s="321"/>
      <c r="C402" s="321"/>
      <c r="D402" s="321"/>
      <c r="E402" s="321"/>
      <c r="F402" s="321"/>
      <c r="G402" s="321"/>
      <c r="H402" s="321"/>
      <c r="I402" s="321"/>
      <c r="J402" s="321"/>
    </row>
    <row r="403" spans="1:10">
      <c r="A403" s="387"/>
      <c r="B403" s="321"/>
      <c r="C403" s="321"/>
      <c r="D403" s="321"/>
      <c r="E403" s="321"/>
      <c r="F403" s="321"/>
      <c r="G403" s="321"/>
      <c r="H403" s="321"/>
      <c r="I403" s="321"/>
      <c r="J403" s="321"/>
    </row>
    <row r="404" spans="1:10">
      <c r="A404" s="387"/>
      <c r="B404" s="321"/>
      <c r="C404" s="321"/>
      <c r="D404" s="321"/>
      <c r="E404" s="321"/>
      <c r="F404" s="321"/>
      <c r="G404" s="321"/>
      <c r="H404" s="321"/>
      <c r="I404" s="321"/>
      <c r="J404" s="321"/>
    </row>
    <row r="405" spans="1:10">
      <c r="A405" s="387"/>
      <c r="B405" s="321"/>
      <c r="C405" s="321"/>
      <c r="D405" s="321"/>
      <c r="E405" s="321"/>
      <c r="F405" s="321"/>
      <c r="G405" s="321"/>
      <c r="H405" s="321"/>
      <c r="I405" s="321"/>
      <c r="J405" s="321"/>
    </row>
    <row r="406" spans="1:10">
      <c r="A406" s="387"/>
      <c r="B406" s="321"/>
      <c r="C406" s="321"/>
      <c r="D406" s="321"/>
      <c r="E406" s="321"/>
      <c r="F406" s="321"/>
      <c r="G406" s="321"/>
      <c r="H406" s="321"/>
      <c r="I406" s="321"/>
      <c r="J406" s="321"/>
    </row>
    <row r="407" spans="1:10">
      <c r="A407" s="387"/>
      <c r="B407" s="321"/>
      <c r="C407" s="321"/>
      <c r="D407" s="321"/>
      <c r="E407" s="321"/>
      <c r="F407" s="321"/>
      <c r="G407" s="321"/>
      <c r="H407" s="321"/>
      <c r="I407" s="321"/>
      <c r="J407" s="321"/>
    </row>
    <row r="408" spans="1:10">
      <c r="A408" s="387"/>
      <c r="B408" s="321"/>
      <c r="C408" s="321"/>
      <c r="D408" s="321"/>
      <c r="E408" s="321"/>
      <c r="F408" s="321"/>
      <c r="G408" s="321"/>
      <c r="H408" s="321"/>
      <c r="I408" s="321"/>
      <c r="J408" s="321"/>
    </row>
    <row r="409" spans="1:10">
      <c r="A409" s="387"/>
      <c r="B409" s="321"/>
      <c r="C409" s="321"/>
      <c r="D409" s="321"/>
      <c r="E409" s="321"/>
      <c r="F409" s="321"/>
      <c r="G409" s="321"/>
      <c r="H409" s="321"/>
      <c r="I409" s="321"/>
      <c r="J409" s="321"/>
    </row>
    <row r="410" spans="1:10">
      <c r="A410" s="387"/>
      <c r="B410" s="321"/>
      <c r="C410" s="321"/>
      <c r="D410" s="321"/>
      <c r="E410" s="321"/>
      <c r="F410" s="321"/>
      <c r="G410" s="321"/>
      <c r="H410" s="321"/>
      <c r="I410" s="321"/>
      <c r="J410" s="321"/>
    </row>
    <row r="411" spans="1:10">
      <c r="A411" s="387"/>
      <c r="B411" s="321"/>
      <c r="C411" s="321"/>
      <c r="D411" s="321"/>
      <c r="E411" s="321"/>
      <c r="F411" s="321"/>
      <c r="G411" s="321"/>
      <c r="H411" s="321"/>
      <c r="I411" s="321"/>
      <c r="J411" s="321"/>
    </row>
    <row r="412" spans="1:10">
      <c r="A412" s="387"/>
      <c r="B412" s="321"/>
      <c r="C412" s="321"/>
      <c r="D412" s="321"/>
      <c r="E412" s="321"/>
      <c r="F412" s="321"/>
      <c r="G412" s="321"/>
      <c r="H412" s="321"/>
      <c r="I412" s="321"/>
      <c r="J412" s="321"/>
    </row>
    <row r="413" spans="1:10">
      <c r="A413" s="387"/>
      <c r="B413" s="321"/>
      <c r="C413" s="321"/>
      <c r="D413" s="321"/>
      <c r="E413" s="321"/>
      <c r="F413" s="321"/>
      <c r="G413" s="321"/>
      <c r="H413" s="321"/>
      <c r="I413" s="321"/>
      <c r="J413" s="321"/>
    </row>
    <row r="414" spans="1:10">
      <c r="A414" s="387"/>
      <c r="B414" s="321"/>
      <c r="C414" s="321"/>
      <c r="D414" s="321"/>
      <c r="E414" s="321"/>
      <c r="F414" s="321"/>
      <c r="G414" s="321"/>
      <c r="H414" s="321"/>
      <c r="I414" s="321"/>
      <c r="J414" s="321"/>
    </row>
    <row r="415" spans="1:10">
      <c r="A415" s="387"/>
      <c r="B415" s="321"/>
      <c r="C415" s="321"/>
      <c r="D415" s="321"/>
      <c r="E415" s="321"/>
      <c r="F415" s="321"/>
      <c r="G415" s="321"/>
      <c r="H415" s="321"/>
      <c r="I415" s="321"/>
      <c r="J415" s="321"/>
    </row>
    <row r="416" spans="1:10">
      <c r="A416" s="387"/>
      <c r="B416" s="321"/>
      <c r="C416" s="321"/>
      <c r="D416" s="321"/>
      <c r="E416" s="321"/>
      <c r="F416" s="321"/>
      <c r="G416" s="321"/>
      <c r="H416" s="321"/>
      <c r="I416" s="321"/>
      <c r="J416" s="321"/>
    </row>
    <row r="417" spans="1:10">
      <c r="A417" s="387"/>
      <c r="B417" s="321"/>
      <c r="C417" s="321"/>
      <c r="D417" s="321"/>
      <c r="E417" s="321"/>
      <c r="F417" s="321"/>
      <c r="G417" s="321"/>
      <c r="H417" s="321"/>
      <c r="I417" s="321"/>
      <c r="J417" s="321"/>
    </row>
    <row r="418" spans="1:10">
      <c r="A418" s="387"/>
      <c r="B418" s="321"/>
      <c r="C418" s="321"/>
      <c r="D418" s="321"/>
      <c r="E418" s="321"/>
      <c r="F418" s="321"/>
      <c r="G418" s="321"/>
      <c r="H418" s="321"/>
      <c r="I418" s="321"/>
      <c r="J418" s="321"/>
    </row>
    <row r="419" spans="1:10">
      <c r="A419" s="387"/>
      <c r="B419" s="321"/>
      <c r="C419" s="321"/>
      <c r="D419" s="321"/>
      <c r="E419" s="321"/>
      <c r="F419" s="321"/>
      <c r="G419" s="321"/>
      <c r="H419" s="321"/>
      <c r="I419" s="321"/>
      <c r="J419" s="321"/>
    </row>
    <row r="420" spans="1:10">
      <c r="A420" s="387"/>
      <c r="B420" s="321"/>
      <c r="C420" s="321"/>
      <c r="D420" s="321"/>
      <c r="E420" s="321"/>
      <c r="F420" s="321"/>
      <c r="G420" s="321"/>
      <c r="H420" s="321"/>
      <c r="I420" s="321"/>
      <c r="J420" s="321"/>
    </row>
    <row r="421" spans="1:10">
      <c r="A421" s="387"/>
      <c r="B421" s="321"/>
      <c r="C421" s="321"/>
      <c r="D421" s="321"/>
      <c r="E421" s="321"/>
      <c r="F421" s="321"/>
      <c r="G421" s="321"/>
      <c r="H421" s="321"/>
      <c r="I421" s="321"/>
      <c r="J421" s="321"/>
    </row>
    <row r="422" spans="1:10">
      <c r="A422" s="387"/>
      <c r="B422" s="321"/>
      <c r="C422" s="321"/>
      <c r="D422" s="321"/>
      <c r="E422" s="321"/>
      <c r="F422" s="321"/>
      <c r="G422" s="321"/>
      <c r="H422" s="321"/>
      <c r="I422" s="321"/>
      <c r="J422" s="321"/>
    </row>
    <row r="423" spans="1:10">
      <c r="A423" s="387"/>
      <c r="B423" s="321"/>
      <c r="C423" s="321"/>
      <c r="D423" s="321"/>
      <c r="E423" s="321"/>
      <c r="F423" s="321"/>
      <c r="G423" s="321"/>
      <c r="H423" s="321"/>
      <c r="I423" s="321"/>
      <c r="J423" s="321"/>
    </row>
    <row r="424" spans="1:10">
      <c r="A424" s="387"/>
      <c r="B424" s="321"/>
      <c r="C424" s="321"/>
      <c r="D424" s="321"/>
      <c r="E424" s="321"/>
      <c r="F424" s="321"/>
      <c r="G424" s="321"/>
      <c r="H424" s="321"/>
      <c r="I424" s="321"/>
      <c r="J424" s="321"/>
    </row>
    <row r="425" spans="1:10">
      <c r="A425" s="387"/>
      <c r="B425" s="321"/>
      <c r="C425" s="321"/>
      <c r="D425" s="321"/>
      <c r="E425" s="321"/>
      <c r="F425" s="321"/>
      <c r="G425" s="321"/>
      <c r="H425" s="321"/>
      <c r="I425" s="321"/>
      <c r="J425" s="321"/>
    </row>
    <row r="426" spans="1:10">
      <c r="A426" s="387"/>
      <c r="B426" s="321"/>
      <c r="C426" s="321"/>
      <c r="D426" s="321"/>
      <c r="E426" s="321"/>
      <c r="F426" s="321"/>
      <c r="G426" s="321"/>
      <c r="H426" s="321"/>
      <c r="I426" s="321"/>
      <c r="J426" s="321"/>
    </row>
    <row r="427" spans="1:10">
      <c r="A427" s="387"/>
      <c r="B427" s="321"/>
      <c r="C427" s="321"/>
      <c r="D427" s="321"/>
      <c r="E427" s="321"/>
      <c r="F427" s="321"/>
      <c r="G427" s="321"/>
      <c r="H427" s="321"/>
      <c r="I427" s="321"/>
      <c r="J427" s="321"/>
    </row>
    <row r="428" spans="1:10">
      <c r="A428" s="387"/>
      <c r="B428" s="321"/>
      <c r="C428" s="321"/>
      <c r="D428" s="321"/>
      <c r="E428" s="321"/>
      <c r="F428" s="321"/>
      <c r="G428" s="321"/>
      <c r="H428" s="321"/>
      <c r="I428" s="321"/>
      <c r="J428" s="321"/>
    </row>
    <row r="429" spans="1:10">
      <c r="A429" s="387"/>
      <c r="B429" s="321"/>
      <c r="C429" s="321"/>
      <c r="D429" s="321"/>
      <c r="E429" s="321"/>
      <c r="F429" s="321"/>
      <c r="G429" s="321"/>
      <c r="H429" s="321"/>
      <c r="I429" s="321"/>
      <c r="J429" s="321"/>
    </row>
    <row r="430" spans="1:10">
      <c r="A430" s="387"/>
      <c r="B430" s="321"/>
      <c r="C430" s="321"/>
      <c r="D430" s="321"/>
      <c r="E430" s="321"/>
      <c r="F430" s="321"/>
      <c r="G430" s="321"/>
      <c r="H430" s="321"/>
      <c r="I430" s="321"/>
      <c r="J430" s="321"/>
    </row>
    <row r="431" spans="1:10">
      <c r="A431" s="387"/>
      <c r="B431" s="321"/>
      <c r="C431" s="321"/>
      <c r="D431" s="321"/>
      <c r="E431" s="321"/>
      <c r="F431" s="321"/>
      <c r="G431" s="321"/>
      <c r="H431" s="321"/>
      <c r="I431" s="321"/>
      <c r="J431" s="321"/>
    </row>
    <row r="432" spans="1:10">
      <c r="A432" s="387"/>
      <c r="B432" s="321"/>
      <c r="C432" s="321"/>
      <c r="D432" s="321"/>
      <c r="E432" s="321"/>
      <c r="F432" s="321"/>
      <c r="G432" s="321"/>
      <c r="H432" s="321"/>
      <c r="I432" s="321"/>
      <c r="J432" s="321"/>
    </row>
    <row r="433" spans="1:10">
      <c r="A433" s="387"/>
      <c r="B433" s="321"/>
      <c r="C433" s="321"/>
      <c r="D433" s="321"/>
      <c r="E433" s="321"/>
      <c r="F433" s="321"/>
      <c r="G433" s="321"/>
      <c r="H433" s="321"/>
      <c r="I433" s="321"/>
      <c r="J433" s="321"/>
    </row>
    <row r="434" spans="1:10">
      <c r="A434" s="387"/>
      <c r="B434" s="321"/>
      <c r="C434" s="321"/>
      <c r="D434" s="321"/>
      <c r="E434" s="321"/>
      <c r="F434" s="321"/>
      <c r="G434" s="321"/>
      <c r="H434" s="321"/>
      <c r="I434" s="321"/>
      <c r="J434" s="321"/>
    </row>
  </sheetData>
  <sheetProtection password="CCCC" sheet="1" objects="1" scenarios="1"/>
  <mergeCells count="20">
    <mergeCell ref="A18:A20"/>
    <mergeCell ref="C18:C20"/>
    <mergeCell ref="C37:C39"/>
    <mergeCell ref="B18:B20"/>
    <mergeCell ref="A37:A39"/>
    <mergeCell ref="B37:B39"/>
    <mergeCell ref="J18:J20"/>
    <mergeCell ref="G18:G20"/>
    <mergeCell ref="H18:H20"/>
    <mergeCell ref="E37:E39"/>
    <mergeCell ref="D18:D20"/>
    <mergeCell ref="F18:F20"/>
    <mergeCell ref="E18:E20"/>
    <mergeCell ref="D37:D39"/>
    <mergeCell ref="I18:I20"/>
    <mergeCell ref="F37:F39"/>
    <mergeCell ref="G37:G39"/>
    <mergeCell ref="H37:H39"/>
    <mergeCell ref="I37:I39"/>
    <mergeCell ref="J37:J39"/>
  </mergeCells>
  <dataValidations count="1">
    <dataValidation type="whole" allowBlank="1" showErrorMessage="1" errorTitle="Upozorenje" error="Niste uneli korektnu vrednost!_x000a_Ponovite unos." sqref="D22:E32 G22:J32 D41:E304 G41:J304">
      <formula1>0</formula1>
      <formula2>999999999</formula2>
    </dataValidation>
  </dataValidations>
  <pageMargins left="0.39370078740157499" right="0.27559055118110198" top="0.45" bottom="0.35" header="0.4" footer="0.25"/>
  <pageSetup paperSize="9" scale="73" orientation="landscape" horizontalDpi="200" verticalDpi="200" r:id="rId1"/>
  <headerFooter alignWithMargins="0">
    <oddHeader>&amp;RСтрана &amp;P</oddHeader>
  </headerFooter>
  <rowBreaks count="1" manualBreakCount="1">
    <brk id="33" max="9" man="1"/>
  </rowBreaks>
  <drawing r:id="rId2"/>
  <legacyDrawing r:id="rId3"/>
  <controls>
    <mc:AlternateContent xmlns:mc="http://schemas.openxmlformats.org/markup-compatibility/2006">
      <mc:Choice Requires="x14">
        <control shapeId="62465" r:id="rId4" name="CommandButton1">
          <controlPr defaultSize="0" print="0" autoLine="0" r:id="rId5">
            <anchor moveWithCells="1">
              <from>
                <xdr:col>7</xdr:col>
                <xdr:colOff>257175</xdr:colOff>
                <xdr:row>3</xdr:row>
                <xdr:rowOff>19050</xdr:rowOff>
              </from>
              <to>
                <xdr:col>8</xdr:col>
                <xdr:colOff>47625</xdr:colOff>
                <xdr:row>4</xdr:row>
                <xdr:rowOff>123825</xdr:rowOff>
              </to>
            </anchor>
          </controlPr>
        </control>
      </mc:Choice>
      <mc:Fallback>
        <control shapeId="62465" r:id="rId4" name="CommandButton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F26"/>
  <sheetViews>
    <sheetView showGridLines="0" showRowColHeaders="0" showZeros="0" showOutlineSymbols="0" zoomScaleNormal="100" workbookViewId="0"/>
  </sheetViews>
  <sheetFormatPr defaultRowHeight="12.75"/>
  <cols>
    <col min="1" max="1" width="5.28515625" style="105" customWidth="1"/>
    <col min="2" max="2" width="46.7109375" style="105" customWidth="1"/>
    <col min="3" max="3" width="30.28515625" style="105" customWidth="1"/>
    <col min="4" max="6" width="26.85546875" style="105" customWidth="1"/>
    <col min="7" max="16384" width="9.140625" style="105"/>
  </cols>
  <sheetData>
    <row r="1" spans="1:6">
      <c r="A1" s="103" t="s">
        <v>56</v>
      </c>
      <c r="B1" s="104"/>
      <c r="F1" s="156" t="s">
        <v>605</v>
      </c>
    </row>
    <row r="2" spans="1:6">
      <c r="A2" s="103" t="s">
        <v>206</v>
      </c>
      <c r="B2" s="104"/>
      <c r="F2" s="156"/>
    </row>
    <row r="3" spans="1:6">
      <c r="A3" s="103" t="s">
        <v>270</v>
      </c>
      <c r="B3" s="104"/>
      <c r="D3" s="106"/>
    </row>
    <row r="4" spans="1:6" ht="6.75" customHeight="1">
      <c r="A4" s="103"/>
      <c r="B4" s="104"/>
    </row>
    <row r="5" spans="1:6" ht="6.75" customHeight="1">
      <c r="A5" s="441"/>
      <c r="B5" s="441"/>
      <c r="C5" s="441"/>
      <c r="D5" s="441"/>
      <c r="E5" s="441"/>
      <c r="F5" s="441"/>
    </row>
    <row r="6" spans="1:6" ht="6.75" customHeight="1">
      <c r="A6" s="103"/>
      <c r="B6" s="104"/>
      <c r="C6" s="108"/>
      <c r="E6" s="109"/>
      <c r="F6" s="110"/>
    </row>
    <row r="7" spans="1:6">
      <c r="A7" s="111" t="str">
        <f>"ФИЛИЈАЛА:   " &amp; Filijala</f>
        <v>ФИЛИЈАЛА:   30 БЕОГРАД</v>
      </c>
      <c r="B7" s="112"/>
    </row>
    <row r="8" spans="1:6">
      <c r="A8" s="111" t="str">
        <f>"ЗДРАВСТВЕНА УСТАНОВА:  " &amp; ZU</f>
        <v>ЗДРАВСТВЕНА УСТАНОВА:  100230018 СБ ЗА ЦЕРЕБРАЛНУ ПАРАЛИЗУ БГД</v>
      </c>
      <c r="B8" s="112"/>
    </row>
    <row r="9" spans="1:6" ht="39" customHeight="1">
      <c r="A9" s="441" t="s">
        <v>1775</v>
      </c>
      <c r="B9" s="441"/>
      <c r="C9" s="441"/>
      <c r="D9" s="441"/>
      <c r="E9" s="441"/>
      <c r="F9" s="441"/>
    </row>
    <row r="10" spans="1:6">
      <c r="F10" s="113" t="s">
        <v>579</v>
      </c>
    </row>
    <row r="11" spans="1:6" ht="59.25" customHeight="1">
      <c r="A11" s="129" t="s">
        <v>601</v>
      </c>
      <c r="B11" s="129" t="s">
        <v>606</v>
      </c>
      <c r="C11" s="130" t="s">
        <v>607</v>
      </c>
      <c r="D11" s="130" t="s">
        <v>608</v>
      </c>
      <c r="E11" s="130" t="s">
        <v>609</v>
      </c>
      <c r="F11" s="130" t="s">
        <v>610</v>
      </c>
    </row>
    <row r="12" spans="1:6" ht="12.75" customHeight="1">
      <c r="A12" s="157"/>
      <c r="B12" s="116">
        <v>0</v>
      </c>
      <c r="C12" s="117">
        <v>1</v>
      </c>
      <c r="D12" s="117">
        <v>2</v>
      </c>
      <c r="E12" s="117">
        <v>3</v>
      </c>
      <c r="F12" s="117" t="s">
        <v>611</v>
      </c>
    </row>
    <row r="13" spans="1:6" ht="29.25" customHeight="1">
      <c r="A13" s="158" t="s">
        <v>221</v>
      </c>
      <c r="B13" s="119" t="s">
        <v>622</v>
      </c>
      <c r="C13" s="121"/>
      <c r="D13" s="121"/>
      <c r="E13" s="121"/>
      <c r="F13" s="120">
        <f>C13+D13+E13</f>
        <v>0</v>
      </c>
    </row>
    <row r="14" spans="1:6" ht="14.25" customHeight="1">
      <c r="A14" s="124"/>
      <c r="B14" s="125"/>
      <c r="C14" s="126"/>
      <c r="D14" s="126"/>
      <c r="E14" s="127"/>
      <c r="F14" s="126"/>
    </row>
    <row r="15" spans="1:6">
      <c r="A15" s="128" t="s">
        <v>1765</v>
      </c>
    </row>
    <row r="16" spans="1:6" ht="27.75" customHeight="1">
      <c r="A16" s="442" t="s">
        <v>612</v>
      </c>
      <c r="B16" s="442"/>
      <c r="C16" s="442"/>
      <c r="D16" s="442"/>
      <c r="E16" s="442"/>
      <c r="F16" s="442"/>
    </row>
    <row r="17" spans="1:6" ht="15.75" customHeight="1">
      <c r="A17" s="128"/>
    </row>
    <row r="18" spans="1:6" ht="51.75" customHeight="1">
      <c r="A18" s="441" t="s">
        <v>1776</v>
      </c>
      <c r="B18" s="441"/>
      <c r="C18" s="441"/>
      <c r="D18" s="159"/>
      <c r="E18" s="159"/>
      <c r="F18" s="159"/>
    </row>
    <row r="19" spans="1:6">
      <c r="A19" s="128"/>
    </row>
    <row r="20" spans="1:6">
      <c r="A20" s="128"/>
      <c r="C20" s="113" t="s">
        <v>579</v>
      </c>
    </row>
    <row r="21" spans="1:6" ht="36.75" customHeight="1">
      <c r="A21" s="129" t="s">
        <v>601</v>
      </c>
      <c r="B21" s="129" t="s">
        <v>606</v>
      </c>
      <c r="C21" s="130" t="s">
        <v>613</v>
      </c>
    </row>
    <row r="22" spans="1:6">
      <c r="A22" s="157"/>
      <c r="B22" s="116">
        <v>0</v>
      </c>
      <c r="C22" s="117">
        <v>1</v>
      </c>
    </row>
    <row r="23" spans="1:6" ht="31.5" customHeight="1">
      <c r="A23" s="158" t="s">
        <v>221</v>
      </c>
      <c r="B23" s="119" t="s">
        <v>614</v>
      </c>
      <c r="C23" s="121"/>
    </row>
    <row r="26" spans="1:6">
      <c r="A26" s="105" t="s">
        <v>615</v>
      </c>
    </row>
  </sheetData>
  <sheetProtection password="CCCC" sheet="1" objects="1" scenarios="1"/>
  <mergeCells count="4">
    <mergeCell ref="A5:F5"/>
    <mergeCell ref="A9:F9"/>
    <mergeCell ref="A16:F16"/>
    <mergeCell ref="A18:C18"/>
  </mergeCells>
  <dataValidations count="1">
    <dataValidation type="whole" operator="greaterThanOrEqual" allowBlank="1" showInputMessage="1" showErrorMessage="1" errorTitle="Upozorenje!" error="Uneli ste nekorektnu vrednost.Ponovite unos." sqref="C13:F13 E14 C23">
      <formula1>0</formula1>
    </dataValidation>
  </dataValidations>
  <pageMargins left="0.74803149606299213" right="0.74803149606299213" top="0.98425196850393704" bottom="1.39" header="0.51181102362204722" footer="0.74"/>
  <pageSetup paperSize="9" scale="80" orientation="landscape" verticalDpi="4294967295" r:id="rId1"/>
  <headerFooter alignWithMargins="0">
    <oddFooter xml:space="preserve">&amp;LСаставио:
__________________________
&amp;RДиректор здравствене установе:
__________________________
</oddFooter>
  </headerFooter>
  <drawing r:id="rId2"/>
  <legacyDrawing r:id="rId3"/>
  <controls>
    <mc:AlternateContent xmlns:mc="http://schemas.openxmlformats.org/markup-compatibility/2006">
      <mc:Choice Requires="x14">
        <control shapeId="61441" r:id="rId4" name="CommandButton1">
          <controlPr defaultSize="0" autoLine="0" r:id="rId5">
            <anchor moveWithCells="1">
              <from>
                <xdr:col>5</xdr:col>
                <xdr:colOff>590550</xdr:colOff>
                <xdr:row>4</xdr:row>
                <xdr:rowOff>0</xdr:rowOff>
              </from>
              <to>
                <xdr:col>5</xdr:col>
                <xdr:colOff>1485900</xdr:colOff>
                <xdr:row>6</xdr:row>
                <xdr:rowOff>95250</xdr:rowOff>
              </to>
            </anchor>
          </controlPr>
        </control>
      </mc:Choice>
      <mc:Fallback>
        <control shapeId="61441" r:id="rId4" name="CommandButton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0"/>
  <dimension ref="A1:I19"/>
  <sheetViews>
    <sheetView showGridLines="0" showRowColHeaders="0" showZeros="0" showOutlineSymbols="0" zoomScaleNormal="100" workbookViewId="0">
      <selection activeCell="G15" sqref="G15"/>
    </sheetView>
  </sheetViews>
  <sheetFormatPr defaultRowHeight="12.75"/>
  <cols>
    <col min="1" max="1" width="5.28515625" style="105" customWidth="1"/>
    <col min="2" max="2" width="38.42578125" style="105" customWidth="1"/>
    <col min="3" max="9" width="16.42578125" style="105" customWidth="1"/>
    <col min="10" max="16384" width="9.140625" style="105"/>
  </cols>
  <sheetData>
    <row r="1" spans="1:9">
      <c r="A1" s="103" t="s">
        <v>56</v>
      </c>
      <c r="B1" s="104"/>
      <c r="I1" s="156" t="s">
        <v>1732</v>
      </c>
    </row>
    <row r="2" spans="1:9">
      <c r="A2" s="103" t="s">
        <v>206</v>
      </c>
      <c r="B2" s="104"/>
      <c r="F2" s="156"/>
    </row>
    <row r="3" spans="1:9">
      <c r="A3" s="103" t="s">
        <v>270</v>
      </c>
      <c r="B3" s="104"/>
      <c r="D3" s="106"/>
    </row>
    <row r="4" spans="1:9" ht="6.75" customHeight="1">
      <c r="A4" s="103"/>
      <c r="B4" s="104"/>
    </row>
    <row r="5" spans="1:9" ht="6.75" customHeight="1">
      <c r="A5" s="441"/>
      <c r="B5" s="441"/>
      <c r="C5" s="441"/>
      <c r="D5" s="441"/>
      <c r="E5" s="441"/>
      <c r="F5" s="441"/>
    </row>
    <row r="6" spans="1:9" ht="6.75" customHeight="1">
      <c r="A6" s="103"/>
      <c r="B6" s="104"/>
      <c r="C6" s="108"/>
      <c r="E6" s="109"/>
      <c r="F6" s="110"/>
    </row>
    <row r="7" spans="1:9">
      <c r="A7" s="111" t="str">
        <f>"ФИЛИЈАЛА:   " &amp; Filijala</f>
        <v>ФИЛИЈАЛА:   30 БЕОГРАД</v>
      </c>
      <c r="B7" s="112"/>
    </row>
    <row r="8" spans="1:9">
      <c r="A8" s="111" t="str">
        <f>"ЗДРАВСТВЕНА УСТАНОВА:  " &amp; ZU</f>
        <v>ЗДРАВСТВЕНА УСТАНОВА:  100230018 СБ ЗА ЦЕРЕБРАЛНУ ПАРАЛИЗУ БГД</v>
      </c>
      <c r="B8" s="112"/>
    </row>
    <row r="9" spans="1:9">
      <c r="A9" s="111"/>
      <c r="B9" s="112"/>
    </row>
    <row r="10" spans="1:9" s="128" customFormat="1" ht="30" customHeight="1">
      <c r="A10" s="353"/>
      <c r="B10" s="443" t="s">
        <v>1734</v>
      </c>
      <c r="C10" s="443"/>
      <c r="D10" s="443"/>
      <c r="E10" s="443"/>
      <c r="F10" s="443"/>
      <c r="G10" s="443"/>
      <c r="H10" s="443"/>
      <c r="I10" s="443"/>
    </row>
    <row r="11" spans="1:9" s="128" customFormat="1" ht="30" customHeight="1">
      <c r="A11" s="353"/>
      <c r="B11" s="349"/>
      <c r="C11" s="349"/>
      <c r="D11" s="349"/>
      <c r="E11" s="349"/>
      <c r="I11" s="113" t="s">
        <v>579</v>
      </c>
    </row>
    <row r="12" spans="1:9" s="128" customFormat="1">
      <c r="A12" s="444" t="s">
        <v>601</v>
      </c>
      <c r="B12" s="444" t="s">
        <v>606</v>
      </c>
      <c r="C12" s="445" t="s">
        <v>1731</v>
      </c>
      <c r="D12" s="446" t="s">
        <v>567</v>
      </c>
      <c r="E12" s="446"/>
      <c r="F12" s="446"/>
      <c r="G12" s="446"/>
      <c r="H12" s="446" t="s">
        <v>566</v>
      </c>
      <c r="I12" s="446" t="s">
        <v>51</v>
      </c>
    </row>
    <row r="13" spans="1:9" s="128" customFormat="1" ht="25.5">
      <c r="A13" s="444"/>
      <c r="B13" s="444"/>
      <c r="C13" s="445"/>
      <c r="D13" s="350" t="s">
        <v>263</v>
      </c>
      <c r="E13" s="350" t="s">
        <v>264</v>
      </c>
      <c r="F13" s="350" t="s">
        <v>565</v>
      </c>
      <c r="G13" s="350" t="s">
        <v>50</v>
      </c>
      <c r="H13" s="446"/>
      <c r="I13" s="446"/>
    </row>
    <row r="14" spans="1:9" s="128" customFormat="1">
      <c r="A14" s="157"/>
      <c r="B14" s="116">
        <v>0</v>
      </c>
      <c r="C14" s="117">
        <v>1</v>
      </c>
      <c r="D14" s="117">
        <v>2</v>
      </c>
      <c r="E14" s="117">
        <v>3</v>
      </c>
      <c r="F14" s="117">
        <v>4</v>
      </c>
      <c r="G14" s="117">
        <v>5</v>
      </c>
      <c r="H14" s="117">
        <v>6</v>
      </c>
      <c r="I14" s="117">
        <v>7</v>
      </c>
    </row>
    <row r="15" spans="1:9" s="128" customFormat="1" ht="25.5">
      <c r="A15" s="158" t="s">
        <v>221</v>
      </c>
      <c r="B15" s="119" t="s">
        <v>1733</v>
      </c>
      <c r="C15" s="354">
        <f>SUM(D15:I15)</f>
        <v>489654</v>
      </c>
      <c r="D15" s="355"/>
      <c r="E15" s="355"/>
      <c r="F15" s="355"/>
      <c r="G15" s="355">
        <v>489654</v>
      </c>
      <c r="H15" s="355"/>
      <c r="I15" s="355"/>
    </row>
    <row r="16" spans="1:9">
      <c r="A16" s="111"/>
      <c r="B16" s="112"/>
    </row>
    <row r="17" spans="1:2">
      <c r="A17" s="111"/>
      <c r="B17" s="352" t="s">
        <v>1764</v>
      </c>
    </row>
    <row r="19" spans="1:2">
      <c r="B19" s="351" t="str">
        <f>+IF(C15=ObrazacIB!D138,"","Грешка, износ у колони 1 није усклађен са Обрасцем 5!!!")</f>
        <v/>
      </c>
    </row>
  </sheetData>
  <sheetProtection password="CCCC" sheet="1" objects="1" scenarios="1"/>
  <mergeCells count="8">
    <mergeCell ref="A5:F5"/>
    <mergeCell ref="B10:I10"/>
    <mergeCell ref="A12:A13"/>
    <mergeCell ref="B12:B13"/>
    <mergeCell ref="C12:C13"/>
    <mergeCell ref="D12:G12"/>
    <mergeCell ref="H12:H13"/>
    <mergeCell ref="I12:I13"/>
  </mergeCells>
  <dataValidations count="1">
    <dataValidation type="whole" operator="greaterThanOrEqual" allowBlank="1" showInputMessage="1" showErrorMessage="1" errorTitle="Upozorenje!" error="Uneli ste nekorektnu vrednost.Ponovite unos." sqref="C15:F15">
      <formula1>0</formula1>
    </dataValidation>
  </dataValidations>
  <pageMargins left="0.74803149606299213" right="0.74803149606299213" top="0.98425196850393704" bottom="1.39" header="0.51181102362204722" footer="0.74"/>
  <pageSetup paperSize="9" scale="80" orientation="landscape" verticalDpi="4294967295" r:id="rId1"/>
  <headerFooter alignWithMargins="0">
    <oddFooter xml:space="preserve">&amp;LСаставио:
__________________________
&amp;RДиректор здравствене установе:
__________________________
</oddFooter>
  </headerFooter>
  <drawing r:id="rId2"/>
  <legacyDrawing r:id="rId3"/>
  <controls>
    <mc:AlternateContent xmlns:mc="http://schemas.openxmlformats.org/markup-compatibility/2006">
      <mc:Choice Requires="x14">
        <control shapeId="76801" r:id="rId4" name="CommandButton1">
          <controlPr defaultSize="0" autoLine="0" r:id="rId5">
            <anchor moveWithCells="1">
              <from>
                <xdr:col>8</xdr:col>
                <xdr:colOff>95250</xdr:colOff>
                <xdr:row>2</xdr:row>
                <xdr:rowOff>104775</xdr:rowOff>
              </from>
              <to>
                <xdr:col>8</xdr:col>
                <xdr:colOff>990600</xdr:colOff>
                <xdr:row>5</xdr:row>
                <xdr:rowOff>38100</xdr:rowOff>
              </to>
            </anchor>
          </controlPr>
        </control>
      </mc:Choice>
      <mc:Fallback>
        <control shapeId="76801" r:id="rId4" name="CommandButton1"/>
      </mc:Fallback>
    </mc:AlternateContent>
  </control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H24"/>
  <sheetViews>
    <sheetView showGridLines="0" showRowColHeaders="0" showZeros="0" showOutlineSymbols="0" workbookViewId="0">
      <selection activeCell="G16" sqref="G16"/>
    </sheetView>
  </sheetViews>
  <sheetFormatPr defaultRowHeight="12.75"/>
  <cols>
    <col min="1" max="1" width="4.5703125" style="105" customWidth="1"/>
    <col min="2" max="2" width="27.28515625" style="105" customWidth="1"/>
    <col min="3" max="3" width="26.5703125" style="105" customWidth="1"/>
    <col min="4" max="4" width="25.7109375" style="105" customWidth="1"/>
    <col min="5" max="5" width="25" style="105" bestFit="1" customWidth="1"/>
    <col min="6" max="6" width="24.5703125" style="105" customWidth="1"/>
    <col min="7" max="8" width="21.5703125" style="105" customWidth="1"/>
    <col min="9" max="16384" width="9.140625" style="105"/>
  </cols>
  <sheetData>
    <row r="1" spans="1:8">
      <c r="A1" s="134" t="s">
        <v>56</v>
      </c>
      <c r="B1" s="104"/>
      <c r="H1" s="132" t="s">
        <v>404</v>
      </c>
    </row>
    <row r="2" spans="1:8">
      <c r="A2" s="103" t="s">
        <v>206</v>
      </c>
      <c r="B2" s="104"/>
    </row>
    <row r="3" spans="1:8">
      <c r="A3" s="103" t="s">
        <v>270</v>
      </c>
      <c r="B3" s="104"/>
      <c r="D3" s="106"/>
    </row>
    <row r="4" spans="1:8">
      <c r="A4" s="103"/>
      <c r="B4" s="104"/>
    </row>
    <row r="5" spans="1:8" ht="38.25" customHeight="1">
      <c r="A5" s="447" t="s">
        <v>578</v>
      </c>
      <c r="B5" s="447"/>
      <c r="C5" s="447"/>
      <c r="D5" s="447"/>
      <c r="E5" s="447"/>
      <c r="F5" s="447"/>
      <c r="G5" s="447"/>
      <c r="H5" s="447"/>
    </row>
    <row r="6" spans="1:8" ht="15">
      <c r="A6" s="103"/>
      <c r="B6" s="104"/>
      <c r="C6" s="107"/>
      <c r="D6" s="448" t="s">
        <v>1770</v>
      </c>
      <c r="E6" s="448"/>
      <c r="F6" s="110"/>
    </row>
    <row r="7" spans="1:8">
      <c r="A7" s="111" t="str">
        <f>"ФИЛИЈАЛА:   " &amp; Filijala</f>
        <v>ФИЛИЈАЛА:   30 БЕОГРАД</v>
      </c>
      <c r="B7" s="112"/>
    </row>
    <row r="8" spans="1:8">
      <c r="A8" s="111" t="str">
        <f>"ЗДРАВСТВЕНА УСТАНОВА:  " &amp; ZU</f>
        <v>ЗДРАВСТВЕНА УСТАНОВА:  100230018 СБ ЗА ЦЕРЕБРАЛНУ ПАРАЛИЗУ БГД</v>
      </c>
      <c r="B8" s="112"/>
    </row>
    <row r="9" spans="1:8">
      <c r="A9" s="103"/>
      <c r="B9" s="112"/>
    </row>
    <row r="10" spans="1:8">
      <c r="H10" s="113" t="s">
        <v>579</v>
      </c>
    </row>
    <row r="11" spans="1:8" ht="77.25" customHeight="1">
      <c r="A11" s="114" t="s">
        <v>601</v>
      </c>
      <c r="B11" s="129" t="s">
        <v>580</v>
      </c>
      <c r="C11" s="130" t="s">
        <v>405</v>
      </c>
      <c r="D11" s="130" t="s">
        <v>604</v>
      </c>
      <c r="E11" s="130" t="s">
        <v>581</v>
      </c>
      <c r="F11" s="130" t="s">
        <v>582</v>
      </c>
      <c r="G11" s="130" t="s">
        <v>583</v>
      </c>
      <c r="H11" s="130" t="s">
        <v>584</v>
      </c>
    </row>
    <row r="12" spans="1:8" ht="12.75" customHeight="1">
      <c r="A12" s="115"/>
      <c r="B12" s="116">
        <v>0</v>
      </c>
      <c r="C12" s="117">
        <v>1</v>
      </c>
      <c r="D12" s="117">
        <v>2</v>
      </c>
      <c r="E12" s="117" t="s">
        <v>406</v>
      </c>
      <c r="F12" s="117">
        <v>4</v>
      </c>
      <c r="G12" s="117">
        <v>5</v>
      </c>
      <c r="H12" s="117" t="s">
        <v>407</v>
      </c>
    </row>
    <row r="13" spans="1:8" ht="26.25" customHeight="1">
      <c r="A13" s="118" t="s">
        <v>221</v>
      </c>
      <c r="B13" s="119" t="s">
        <v>585</v>
      </c>
      <c r="C13" s="120">
        <f t="shared" ref="C13:H13" si="0">C14+C15+C16+C17+C18</f>
        <v>0</v>
      </c>
      <c r="D13" s="120">
        <f t="shared" si="0"/>
        <v>1788</v>
      </c>
      <c r="E13" s="120">
        <f t="shared" si="0"/>
        <v>1788</v>
      </c>
      <c r="F13" s="120">
        <f t="shared" si="0"/>
        <v>0</v>
      </c>
      <c r="G13" s="120">
        <f t="shared" si="0"/>
        <v>1788</v>
      </c>
      <c r="H13" s="120">
        <f t="shared" si="0"/>
        <v>1788</v>
      </c>
    </row>
    <row r="14" spans="1:8" ht="19.5" customHeight="1">
      <c r="A14" s="118" t="s">
        <v>586</v>
      </c>
      <c r="B14" s="119" t="s">
        <v>587</v>
      </c>
      <c r="C14" s="121"/>
      <c r="D14" s="121">
        <v>1788</v>
      </c>
      <c r="E14" s="120">
        <f>C14+D14</f>
        <v>1788</v>
      </c>
      <c r="F14" s="121"/>
      <c r="G14" s="121">
        <v>1788</v>
      </c>
      <c r="H14" s="120">
        <f>F14+G14</f>
        <v>1788</v>
      </c>
    </row>
    <row r="15" spans="1:8" ht="19.5" customHeight="1">
      <c r="A15" s="118" t="s">
        <v>588</v>
      </c>
      <c r="B15" s="119" t="s">
        <v>589</v>
      </c>
      <c r="C15" s="121"/>
      <c r="D15" s="121"/>
      <c r="E15" s="120">
        <f>C15+D15</f>
        <v>0</v>
      </c>
      <c r="F15" s="121"/>
      <c r="G15" s="121"/>
      <c r="H15" s="120">
        <f>F15+G15</f>
        <v>0</v>
      </c>
    </row>
    <row r="16" spans="1:8" s="103" customFormat="1" ht="38.25" customHeight="1">
      <c r="A16" s="118" t="s">
        <v>590</v>
      </c>
      <c r="B16" s="119" t="s">
        <v>591</v>
      </c>
      <c r="C16" s="122"/>
      <c r="D16" s="122"/>
      <c r="E16" s="120">
        <f>C16+D16</f>
        <v>0</v>
      </c>
      <c r="F16" s="122"/>
      <c r="G16" s="122"/>
      <c r="H16" s="120">
        <f>F16+G16</f>
        <v>0</v>
      </c>
    </row>
    <row r="17" spans="1:8" ht="18.75" customHeight="1">
      <c r="A17" s="118" t="s">
        <v>592</v>
      </c>
      <c r="B17" s="123" t="s">
        <v>593</v>
      </c>
      <c r="C17" s="122"/>
      <c r="D17" s="122"/>
      <c r="E17" s="120">
        <f>C17+D17</f>
        <v>0</v>
      </c>
      <c r="F17" s="122"/>
      <c r="G17" s="122"/>
      <c r="H17" s="120">
        <f>F17+G17</f>
        <v>0</v>
      </c>
    </row>
    <row r="18" spans="1:8" ht="14.25" customHeight="1">
      <c r="A18" s="118" t="s">
        <v>594</v>
      </c>
      <c r="B18" s="123" t="s">
        <v>595</v>
      </c>
      <c r="C18" s="122"/>
      <c r="D18" s="122"/>
      <c r="E18" s="120">
        <f>C18+D18</f>
        <v>0</v>
      </c>
      <c r="F18" s="122"/>
      <c r="G18" s="122"/>
      <c r="H18" s="120">
        <f>F18+G18</f>
        <v>0</v>
      </c>
    </row>
    <row r="19" spans="1:8" ht="14.25" customHeight="1">
      <c r="A19" s="124"/>
      <c r="B19" s="125"/>
      <c r="C19" s="126"/>
      <c r="D19" s="126"/>
      <c r="E19" s="127"/>
      <c r="F19" s="126"/>
      <c r="G19" s="126"/>
      <c r="H19" s="127"/>
    </row>
    <row r="20" spans="1:8">
      <c r="A20" s="128" t="s">
        <v>596</v>
      </c>
    </row>
    <row r="21" spans="1:8">
      <c r="A21" s="128" t="s">
        <v>597</v>
      </c>
    </row>
    <row r="22" spans="1:8">
      <c r="A22" s="128" t="s">
        <v>598</v>
      </c>
    </row>
    <row r="23" spans="1:8">
      <c r="A23" s="128" t="s">
        <v>599</v>
      </c>
    </row>
    <row r="24" spans="1:8">
      <c r="A24" s="128" t="s">
        <v>600</v>
      </c>
    </row>
  </sheetData>
  <sheetProtection password="CCCC" sheet="1" objects="1" scenarios="1"/>
  <mergeCells count="2">
    <mergeCell ref="A5:H5"/>
    <mergeCell ref="D6:E6"/>
  </mergeCells>
  <dataValidations count="2">
    <dataValidation type="whole" operator="greaterThanOrEqual" allowBlank="1" showInputMessage="1" showErrorMessage="1" errorTitle="Upozorenje!" error="Uneli ste nekorektnu vrednost.Ponovite unos." sqref="H17:H19 E17:E19 F13:G13 H13:H16 E13:E16 C13:D13">
      <formula1>0</formula1>
    </dataValidation>
    <dataValidation type="whole" allowBlank="1" showInputMessage="1" showErrorMessage="1" errorTitle="UPOZORENJE" error="Uneli ste nekorektnu vrednost! Ponovite unos." sqref="C14:D18 F14:G18">
      <formula1>0</formula1>
      <formula2>999999999999</formula2>
    </dataValidation>
  </dataValidations>
  <pageMargins left="0.74803149606299213" right="0.74803149606299213" top="0.98425196850393704" bottom="0.98425196850393704" header="0.51181102362204722" footer="0.51181102362204722"/>
  <pageSetup paperSize="9" scale="75" orientation="landscape" verticalDpi="4294967295" r:id="rId1"/>
  <headerFooter alignWithMargins="0">
    <oddFooter xml:space="preserve">&amp;LСаставио:
__________________________
&amp;RДиректор здравствене установе:
__________________________
</oddFooter>
  </headerFooter>
  <drawing r:id="rId2"/>
  <legacyDrawing r:id="rId3"/>
  <controls>
    <mc:AlternateContent xmlns:mc="http://schemas.openxmlformats.org/markup-compatibility/2006">
      <mc:Choice Requires="x14">
        <control shapeId="59393" r:id="rId4" name="CommandButton1">
          <controlPr defaultSize="0" print="0" autoLine="0" r:id="rId5">
            <anchor moveWithCells="1">
              <from>
                <xdr:col>7</xdr:col>
                <xdr:colOff>457200</xdr:colOff>
                <xdr:row>2</xdr:row>
                <xdr:rowOff>104775</xdr:rowOff>
              </from>
              <to>
                <xdr:col>7</xdr:col>
                <xdr:colOff>1352550</xdr:colOff>
                <xdr:row>4</xdr:row>
                <xdr:rowOff>47625</xdr:rowOff>
              </to>
            </anchor>
          </controlPr>
        </control>
      </mc:Choice>
      <mc:Fallback>
        <control shapeId="59393" r:id="rId4" name="CommandButton1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I27"/>
  <sheetViews>
    <sheetView showGridLines="0" showRowColHeaders="0" showZeros="0" showOutlineSymbols="0" zoomScaleNormal="100" workbookViewId="0"/>
  </sheetViews>
  <sheetFormatPr defaultRowHeight="12.75"/>
  <cols>
    <col min="1" max="1" width="5.28515625" style="105" customWidth="1"/>
    <col min="2" max="2" width="31.28515625" style="105" customWidth="1"/>
    <col min="3" max="3" width="20.5703125" style="105" customWidth="1"/>
    <col min="4" max="4" width="21.28515625" style="105" customWidth="1"/>
    <col min="5" max="5" width="18.5703125" style="105" customWidth="1"/>
    <col min="6" max="6" width="18.85546875" style="105" customWidth="1"/>
    <col min="7" max="7" width="19.140625" style="105" customWidth="1"/>
    <col min="8" max="8" width="17.85546875" style="105" customWidth="1"/>
    <col min="9" max="9" width="18" style="105" customWidth="1"/>
    <col min="10" max="10" width="9.140625" style="105" customWidth="1"/>
    <col min="11" max="16384" width="9.140625" style="105"/>
  </cols>
  <sheetData>
    <row r="1" spans="1:9">
      <c r="A1" s="103" t="s">
        <v>56</v>
      </c>
      <c r="B1" s="104"/>
      <c r="I1" s="156" t="s">
        <v>643</v>
      </c>
    </row>
    <row r="2" spans="1:9">
      <c r="A2" s="103" t="s">
        <v>206</v>
      </c>
      <c r="B2" s="104"/>
      <c r="I2" s="156"/>
    </row>
    <row r="3" spans="1:9">
      <c r="A3" s="103" t="s">
        <v>270</v>
      </c>
      <c r="B3" s="104"/>
      <c r="E3" s="106"/>
      <c r="F3" s="106"/>
      <c r="G3" s="106"/>
    </row>
    <row r="4" spans="1:9" ht="6.75" customHeight="1">
      <c r="A4" s="103"/>
      <c r="B4" s="104"/>
    </row>
    <row r="5" spans="1:9" ht="6.75" customHeight="1">
      <c r="A5" s="441"/>
      <c r="B5" s="441"/>
      <c r="C5" s="441"/>
      <c r="D5" s="441"/>
      <c r="E5" s="441"/>
      <c r="F5" s="441"/>
      <c r="G5" s="441"/>
      <c r="H5" s="441"/>
      <c r="I5" s="441"/>
    </row>
    <row r="6" spans="1:9" ht="6.75" customHeight="1">
      <c r="A6" s="103"/>
      <c r="B6" s="104"/>
      <c r="C6" s="108"/>
      <c r="D6" s="108"/>
      <c r="H6" s="109"/>
      <c r="I6" s="110"/>
    </row>
    <row r="7" spans="1:9">
      <c r="A7" s="111" t="str">
        <f>"ФИЛИЈАЛА:   " &amp; Filijala</f>
        <v>ФИЛИЈАЛА:   30 БЕОГРАД</v>
      </c>
      <c r="B7" s="112"/>
    </row>
    <row r="8" spans="1:9">
      <c r="A8" s="111" t="str">
        <f>"ЗДРАВСТВЕНА УСТАНОВА:  " &amp; ZU</f>
        <v>ЗДРАВСТВЕНА УСТАНОВА:  100230018 СБ ЗА ЦЕРЕБРАЛНУ ПАРАЛИЗУ БГД</v>
      </c>
      <c r="B8" s="112"/>
    </row>
    <row r="9" spans="1:9" ht="71.25" customHeight="1">
      <c r="A9" s="451" t="s">
        <v>1777</v>
      </c>
      <c r="B9" s="451"/>
      <c r="C9" s="451"/>
      <c r="D9" s="451"/>
      <c r="E9" s="451"/>
      <c r="F9" s="451"/>
      <c r="G9" s="451"/>
      <c r="H9" s="451"/>
      <c r="I9" s="451"/>
    </row>
    <row r="10" spans="1:9">
      <c r="C10" s="237" t="s">
        <v>579</v>
      </c>
      <c r="D10" s="237"/>
    </row>
    <row r="11" spans="1:9" ht="59.25" customHeight="1">
      <c r="A11" s="129" t="s">
        <v>601</v>
      </c>
      <c r="B11" s="129" t="s">
        <v>606</v>
      </c>
      <c r="C11" s="130" t="s">
        <v>644</v>
      </c>
      <c r="D11" s="238"/>
      <c r="E11" s="239"/>
      <c r="F11" s="239"/>
      <c r="G11" s="239"/>
      <c r="H11" s="239"/>
      <c r="I11" s="239"/>
    </row>
    <row r="12" spans="1:9" ht="12.75" customHeight="1">
      <c r="A12" s="157"/>
      <c r="B12" s="116">
        <v>0</v>
      </c>
      <c r="C12" s="117">
        <v>1</v>
      </c>
      <c r="D12" s="240"/>
      <c r="E12" s="241"/>
      <c r="F12" s="241"/>
      <c r="G12" s="241"/>
      <c r="H12" s="241"/>
      <c r="I12" s="241"/>
    </row>
    <row r="13" spans="1:9" ht="53.25" customHeight="1">
      <c r="A13" s="158" t="s">
        <v>221</v>
      </c>
      <c r="B13" s="119" t="s">
        <v>645</v>
      </c>
      <c r="C13" s="121"/>
      <c r="D13" s="242"/>
      <c r="E13" s="127"/>
      <c r="F13" s="127"/>
      <c r="G13" s="127"/>
      <c r="H13" s="127"/>
      <c r="I13" s="127"/>
    </row>
    <row r="14" spans="1:9" ht="8.25" customHeight="1">
      <c r="A14" s="124"/>
      <c r="B14" s="125"/>
      <c r="C14" s="126"/>
      <c r="D14" s="126"/>
      <c r="E14" s="126"/>
      <c r="F14" s="126"/>
      <c r="G14" s="126"/>
      <c r="H14" s="127"/>
      <c r="I14" s="126"/>
    </row>
    <row r="15" spans="1:9" ht="8.25" customHeight="1">
      <c r="A15" s="128"/>
    </row>
    <row r="16" spans="1:9" ht="8.25" customHeight="1">
      <c r="A16" s="442"/>
      <c r="B16" s="442"/>
      <c r="C16" s="442"/>
      <c r="D16" s="442"/>
      <c r="E16" s="442"/>
      <c r="F16" s="442"/>
      <c r="G16" s="442"/>
      <c r="H16" s="442"/>
      <c r="I16" s="442"/>
    </row>
    <row r="17" spans="1:9" ht="8.25" customHeight="1">
      <c r="A17" s="128"/>
    </row>
    <row r="18" spans="1:9" ht="31.5" customHeight="1">
      <c r="A18" s="452" t="s">
        <v>1778</v>
      </c>
      <c r="B18" s="452"/>
      <c r="C18" s="452"/>
      <c r="D18" s="452"/>
      <c r="E18" s="452"/>
      <c r="F18" s="452"/>
      <c r="G18" s="452"/>
      <c r="H18" s="452"/>
      <c r="I18" s="452"/>
    </row>
    <row r="19" spans="1:9" ht="14.25" customHeight="1">
      <c r="A19" s="128"/>
      <c r="I19" s="237" t="s">
        <v>579</v>
      </c>
    </row>
    <row r="20" spans="1:9" ht="16.5" customHeight="1">
      <c r="A20" s="444" t="s">
        <v>601</v>
      </c>
      <c r="B20" s="444" t="s">
        <v>606</v>
      </c>
      <c r="C20" s="450" t="s">
        <v>646</v>
      </c>
      <c r="D20" s="450" t="s">
        <v>647</v>
      </c>
      <c r="E20" s="450" t="s">
        <v>648</v>
      </c>
      <c r="F20" s="449" t="s">
        <v>649</v>
      </c>
      <c r="G20" s="449"/>
      <c r="H20" s="449"/>
      <c r="I20" s="450" t="s">
        <v>650</v>
      </c>
    </row>
    <row r="21" spans="1:9" ht="35.25" customHeight="1">
      <c r="A21" s="444"/>
      <c r="B21" s="444"/>
      <c r="C21" s="450"/>
      <c r="D21" s="450"/>
      <c r="E21" s="450"/>
      <c r="F21" s="130" t="s">
        <v>658</v>
      </c>
      <c r="G21" s="130" t="s">
        <v>659</v>
      </c>
      <c r="H21" s="130" t="s">
        <v>660</v>
      </c>
      <c r="I21" s="450"/>
    </row>
    <row r="22" spans="1:9">
      <c r="A22" s="157"/>
      <c r="B22" s="116">
        <v>0</v>
      </c>
      <c r="C22" s="117">
        <v>1</v>
      </c>
      <c r="D22" s="117">
        <v>2</v>
      </c>
      <c r="E22" s="117">
        <v>3</v>
      </c>
      <c r="F22" s="117">
        <v>4</v>
      </c>
      <c r="G22" s="117">
        <v>5</v>
      </c>
      <c r="H22" s="117" t="s">
        <v>407</v>
      </c>
      <c r="I22" s="117" t="s">
        <v>657</v>
      </c>
    </row>
    <row r="23" spans="1:9" ht="31.5" customHeight="1">
      <c r="A23" s="158" t="s">
        <v>221</v>
      </c>
      <c r="B23" s="119" t="s">
        <v>651</v>
      </c>
      <c r="C23" s="121"/>
      <c r="D23" s="121"/>
      <c r="E23" s="121"/>
      <c r="F23" s="121"/>
      <c r="G23" s="121"/>
      <c r="H23" s="120">
        <f>F23+G23</f>
        <v>0</v>
      </c>
      <c r="I23" s="120">
        <f>C23+D23+E23+H23</f>
        <v>0</v>
      </c>
    </row>
    <row r="26" spans="1:9">
      <c r="A26" s="128" t="s">
        <v>985</v>
      </c>
    </row>
    <row r="27" spans="1:9">
      <c r="A27" s="128" t="s">
        <v>986</v>
      </c>
    </row>
  </sheetData>
  <sheetProtection password="CCCC" sheet="1" objects="1" scenarios="1"/>
  <mergeCells count="11">
    <mergeCell ref="F20:H20"/>
    <mergeCell ref="I20:I21"/>
    <mergeCell ref="A5:I5"/>
    <mergeCell ref="A9:I9"/>
    <mergeCell ref="A16:I16"/>
    <mergeCell ref="A18:I18"/>
    <mergeCell ref="A20:A21"/>
    <mergeCell ref="B20:B21"/>
    <mergeCell ref="C20:C21"/>
    <mergeCell ref="D20:D21"/>
    <mergeCell ref="E20:E21"/>
  </mergeCells>
  <dataValidations count="1">
    <dataValidation type="whole" operator="greaterThanOrEqual" allowBlank="1" showInputMessage="1" showErrorMessage="1" errorTitle="Upozorenje!" error="Uneli ste nekorektnu vrednost.Ponovite unos." sqref="C13:I13 H14 C23:I23">
      <formula1>0</formula1>
    </dataValidation>
  </dataValidations>
  <pageMargins left="0.74803149606299202" right="0.74803149606299202" top="0.98425196850393704" bottom="1.37795275590551" header="0.511811023622047" footer="0.74803149606299202"/>
  <pageSetup paperSize="9" scale="77" orientation="landscape" verticalDpi="4294967295" r:id="rId1"/>
  <headerFooter alignWithMargins="0">
    <oddFooter xml:space="preserve">&amp;LСаставио:
__________________________
&amp;RДиректор здравствене установе:
__________________________
</oddFooter>
  </headerFooter>
  <drawing r:id="rId2"/>
  <legacyDrawing r:id="rId3"/>
  <controls>
    <mc:AlternateContent xmlns:mc="http://schemas.openxmlformats.org/markup-compatibility/2006">
      <mc:Choice Requires="x14">
        <control shapeId="66561" r:id="rId4" name="CommandButton1">
          <controlPr defaultSize="0" autoLine="0" r:id="rId5">
            <anchor moveWithCells="1">
              <from>
                <xdr:col>8</xdr:col>
                <xdr:colOff>171450</xdr:colOff>
                <xdr:row>4</xdr:row>
                <xdr:rowOff>28575</xdr:rowOff>
              </from>
              <to>
                <xdr:col>8</xdr:col>
                <xdr:colOff>1066800</xdr:colOff>
                <xdr:row>6</xdr:row>
                <xdr:rowOff>123825</xdr:rowOff>
              </to>
            </anchor>
          </controlPr>
        </control>
      </mc:Choice>
      <mc:Fallback>
        <control shapeId="66561" r:id="rId4" name="CommandButton1"/>
      </mc:Fallback>
    </mc:AlternateContent>
  </control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/>
  <dimension ref="A1:E364"/>
  <sheetViews>
    <sheetView showGridLines="0" showRowColHeaders="0" showZeros="0" showOutlineSymbols="0" zoomScaleNormal="100" workbookViewId="0"/>
  </sheetViews>
  <sheetFormatPr defaultRowHeight="12.75"/>
  <cols>
    <col min="1" max="1" width="1.85546875" style="105" customWidth="1"/>
    <col min="2" max="2" width="5.28515625" style="105" customWidth="1"/>
    <col min="3" max="3" width="83.85546875" style="105" customWidth="1"/>
    <col min="4" max="4" width="20" style="105" customWidth="1"/>
    <col min="5" max="5" width="9.7109375" style="105" customWidth="1"/>
    <col min="6" max="16384" width="9.140625" style="105"/>
  </cols>
  <sheetData>
    <row r="1" spans="1:5">
      <c r="A1" s="103" t="s">
        <v>56</v>
      </c>
      <c r="B1" s="104"/>
      <c r="D1" s="156" t="s">
        <v>669</v>
      </c>
    </row>
    <row r="2" spans="1:5">
      <c r="A2" s="103" t="s">
        <v>206</v>
      </c>
      <c r="B2" s="104"/>
    </row>
    <row r="3" spans="1:5">
      <c r="A3" s="103" t="s">
        <v>270</v>
      </c>
      <c r="B3" s="104"/>
    </row>
    <row r="4" spans="1:5" ht="6.75" customHeight="1">
      <c r="A4" s="103"/>
      <c r="B4" s="104"/>
    </row>
    <row r="5" spans="1:5" ht="6.75" customHeight="1">
      <c r="A5" s="441"/>
      <c r="B5" s="441"/>
      <c r="C5" s="441"/>
      <c r="D5" s="441"/>
      <c r="E5" s="441"/>
    </row>
    <row r="6" spans="1:5" ht="6.75" customHeight="1">
      <c r="A6" s="103"/>
      <c r="B6" s="104"/>
      <c r="C6" s="296"/>
      <c r="D6" s="296"/>
    </row>
    <row r="7" spans="1:5">
      <c r="A7" s="111" t="str">
        <f>"ФИЛИЈАЛА:   " &amp; Filijala</f>
        <v>ФИЛИЈАЛА:   30 БЕОГРАД</v>
      </c>
      <c r="B7" s="112"/>
    </row>
    <row r="8" spans="1:5">
      <c r="A8" s="111" t="str">
        <f>"ЗДРАВСТВЕНА УСТАНОВА:  " &amp; ZU</f>
        <v>ЗДРАВСТВЕНА УСТАНОВА:  100230018 СБ ЗА ЦЕРЕБРАЛНУ ПАРАЛИЗУ БГД</v>
      </c>
      <c r="B8" s="112"/>
    </row>
    <row r="9" spans="1:5" ht="76.5" customHeight="1">
      <c r="A9" s="451" t="s">
        <v>1779</v>
      </c>
      <c r="B9" s="451"/>
      <c r="C9" s="451"/>
      <c r="D9" s="451"/>
      <c r="E9" s="243"/>
    </row>
    <row r="10" spans="1:5" ht="40.5" customHeight="1" thickBot="1">
      <c r="D10" s="237" t="s">
        <v>579</v>
      </c>
    </row>
    <row r="11" spans="1:5" ht="59.25" customHeight="1">
      <c r="B11" s="257" t="s">
        <v>601</v>
      </c>
      <c r="C11" s="258" t="s">
        <v>653</v>
      </c>
      <c r="D11" s="259" t="s">
        <v>652</v>
      </c>
      <c r="E11" s="239"/>
    </row>
    <row r="12" spans="1:5" ht="10.5" customHeight="1">
      <c r="B12" s="260"/>
      <c r="C12" s="116"/>
      <c r="D12" s="256">
        <v>1</v>
      </c>
      <c r="E12" s="241"/>
    </row>
    <row r="13" spans="1:5" s="246" customFormat="1" ht="12" customHeight="1">
      <c r="A13" s="297"/>
      <c r="B13" s="298" t="s">
        <v>221</v>
      </c>
      <c r="C13" s="299" t="s">
        <v>1385</v>
      </c>
      <c r="D13" s="316"/>
    </row>
    <row r="14" spans="1:5" s="246" customFormat="1" ht="12.75" customHeight="1">
      <c r="A14" s="297"/>
      <c r="B14" s="298" t="s">
        <v>222</v>
      </c>
      <c r="C14" s="299" t="s">
        <v>1386</v>
      </c>
      <c r="D14" s="316"/>
    </row>
    <row r="15" spans="1:5" s="246" customFormat="1" ht="12.75" customHeight="1">
      <c r="A15" s="297"/>
      <c r="B15" s="298" t="s">
        <v>223</v>
      </c>
      <c r="C15" s="299" t="s">
        <v>1387</v>
      </c>
      <c r="D15" s="316"/>
    </row>
    <row r="16" spans="1:5" s="246" customFormat="1" ht="12.75" customHeight="1">
      <c r="A16" s="297"/>
      <c r="B16" s="298" t="s">
        <v>224</v>
      </c>
      <c r="C16" s="299" t="s">
        <v>1388</v>
      </c>
      <c r="D16" s="316"/>
    </row>
    <row r="17" spans="1:4" s="246" customFormat="1" ht="12.75" customHeight="1">
      <c r="A17" s="297"/>
      <c r="B17" s="298" t="s">
        <v>225</v>
      </c>
      <c r="C17" s="299" t="s">
        <v>1389</v>
      </c>
      <c r="D17" s="316"/>
    </row>
    <row r="18" spans="1:4" s="246" customFormat="1" ht="12.75" customHeight="1">
      <c r="A18" s="297"/>
      <c r="B18" s="298" t="s">
        <v>226</v>
      </c>
      <c r="C18" s="299" t="s">
        <v>1390</v>
      </c>
      <c r="D18" s="316"/>
    </row>
    <row r="19" spans="1:4" s="246" customFormat="1" ht="12.75" customHeight="1">
      <c r="A19" s="297"/>
      <c r="B19" s="298" t="s">
        <v>227</v>
      </c>
      <c r="C19" s="299" t="s">
        <v>1391</v>
      </c>
      <c r="D19" s="316"/>
    </row>
    <row r="20" spans="1:4" s="246" customFormat="1" ht="12.75" customHeight="1">
      <c r="A20" s="297"/>
      <c r="B20" s="298" t="s">
        <v>228</v>
      </c>
      <c r="C20" s="299" t="s">
        <v>1392</v>
      </c>
      <c r="D20" s="316"/>
    </row>
    <row r="21" spans="1:4" s="246" customFormat="1" ht="12.75" customHeight="1">
      <c r="A21" s="297"/>
      <c r="B21" s="298" t="s">
        <v>229</v>
      </c>
      <c r="C21" s="299" t="s">
        <v>1393</v>
      </c>
      <c r="D21" s="316"/>
    </row>
    <row r="22" spans="1:4" s="246" customFormat="1" ht="12.75" customHeight="1">
      <c r="A22" s="297"/>
      <c r="B22" s="298" t="s">
        <v>230</v>
      </c>
      <c r="C22" s="299" t="s">
        <v>1394</v>
      </c>
      <c r="D22" s="316"/>
    </row>
    <row r="23" spans="1:4" s="246" customFormat="1" ht="12.75" customHeight="1">
      <c r="A23" s="300"/>
      <c r="B23" s="298" t="s">
        <v>231</v>
      </c>
      <c r="C23" s="299" t="s">
        <v>1395</v>
      </c>
      <c r="D23" s="316"/>
    </row>
    <row r="24" spans="1:4" s="246" customFormat="1" ht="12.75" customHeight="1">
      <c r="A24" s="297"/>
      <c r="B24" s="298" t="s">
        <v>167</v>
      </c>
      <c r="C24" s="299" t="s">
        <v>1396</v>
      </c>
      <c r="D24" s="316"/>
    </row>
    <row r="25" spans="1:4" s="246" customFormat="1" ht="12.75" customHeight="1">
      <c r="A25" s="297"/>
      <c r="B25" s="298" t="s">
        <v>207</v>
      </c>
      <c r="C25" s="299" t="s">
        <v>1397</v>
      </c>
      <c r="D25" s="316"/>
    </row>
    <row r="26" spans="1:4" s="246" customFormat="1" ht="12.75" customHeight="1">
      <c r="A26" s="297"/>
      <c r="B26" s="298" t="s">
        <v>208</v>
      </c>
      <c r="C26" s="299" t="s">
        <v>1398</v>
      </c>
      <c r="D26" s="316"/>
    </row>
    <row r="27" spans="1:4" s="246" customFormat="1" ht="12.75" customHeight="1">
      <c r="A27" s="297"/>
      <c r="B27" s="298" t="s">
        <v>209</v>
      </c>
      <c r="C27" s="299" t="s">
        <v>1399</v>
      </c>
      <c r="D27" s="316"/>
    </row>
    <row r="28" spans="1:4" s="246" customFormat="1" ht="12.75" customHeight="1">
      <c r="A28" s="297"/>
      <c r="B28" s="298" t="s">
        <v>210</v>
      </c>
      <c r="C28" s="299" t="s">
        <v>1400</v>
      </c>
      <c r="D28" s="316"/>
    </row>
    <row r="29" spans="1:4" s="246" customFormat="1" ht="12.75" customHeight="1">
      <c r="A29" s="297"/>
      <c r="B29" s="298" t="s">
        <v>211</v>
      </c>
      <c r="C29" s="299" t="s">
        <v>1401</v>
      </c>
      <c r="D29" s="316"/>
    </row>
    <row r="30" spans="1:4" s="246" customFormat="1" ht="12.75" customHeight="1">
      <c r="A30" s="297"/>
      <c r="B30" s="298" t="s">
        <v>212</v>
      </c>
      <c r="C30" s="299" t="s">
        <v>1402</v>
      </c>
      <c r="D30" s="316"/>
    </row>
    <row r="31" spans="1:4" s="246" customFormat="1" ht="12.75" customHeight="1">
      <c r="A31" s="297"/>
      <c r="B31" s="298" t="s">
        <v>213</v>
      </c>
      <c r="C31" s="299" t="s">
        <v>1403</v>
      </c>
      <c r="D31" s="316"/>
    </row>
    <row r="32" spans="1:4" s="246" customFormat="1" ht="12.75" customHeight="1">
      <c r="A32" s="297"/>
      <c r="B32" s="298" t="s">
        <v>214</v>
      </c>
      <c r="C32" s="299" t="s">
        <v>1404</v>
      </c>
      <c r="D32" s="316"/>
    </row>
    <row r="33" spans="1:4" s="246" customFormat="1" ht="12.75" customHeight="1">
      <c r="A33" s="297"/>
      <c r="B33" s="298" t="s">
        <v>215</v>
      </c>
      <c r="C33" s="299" t="s">
        <v>1405</v>
      </c>
      <c r="D33" s="316"/>
    </row>
    <row r="34" spans="1:4" s="246" customFormat="1" ht="12.75" customHeight="1">
      <c r="A34" s="297"/>
      <c r="B34" s="298" t="s">
        <v>216</v>
      </c>
      <c r="C34" s="299" t="s">
        <v>1406</v>
      </c>
      <c r="D34" s="316"/>
    </row>
    <row r="35" spans="1:4" s="246" customFormat="1" ht="12.75" customHeight="1">
      <c r="A35" s="297"/>
      <c r="B35" s="298" t="s">
        <v>310</v>
      </c>
      <c r="C35" s="299" t="s">
        <v>1407</v>
      </c>
      <c r="D35" s="316"/>
    </row>
    <row r="36" spans="1:4" s="246" customFormat="1" ht="12.75" customHeight="1">
      <c r="A36" s="297"/>
      <c r="B36" s="298" t="s">
        <v>165</v>
      </c>
      <c r="C36" s="299" t="s">
        <v>1408</v>
      </c>
      <c r="D36" s="316"/>
    </row>
    <row r="37" spans="1:4" s="246" customFormat="1" ht="12.75" customHeight="1">
      <c r="A37" s="297"/>
      <c r="B37" s="298" t="s">
        <v>217</v>
      </c>
      <c r="C37" s="299" t="s">
        <v>1409</v>
      </c>
      <c r="D37" s="316"/>
    </row>
    <row r="38" spans="1:4" s="246" customFormat="1" ht="12.75" customHeight="1">
      <c r="A38" s="297"/>
      <c r="B38" s="298" t="s">
        <v>671</v>
      </c>
      <c r="C38" s="299" t="s">
        <v>1410</v>
      </c>
      <c r="D38" s="316"/>
    </row>
    <row r="39" spans="1:4" s="246" customFormat="1" ht="12.75" customHeight="1">
      <c r="A39" s="297"/>
      <c r="B39" s="298" t="s">
        <v>672</v>
      </c>
      <c r="C39" s="299" t="s">
        <v>1411</v>
      </c>
      <c r="D39" s="316"/>
    </row>
    <row r="40" spans="1:4" s="246" customFormat="1" ht="12.75" customHeight="1">
      <c r="A40" s="297"/>
      <c r="B40" s="298" t="s">
        <v>218</v>
      </c>
      <c r="C40" s="299" t="s">
        <v>1412</v>
      </c>
      <c r="D40" s="316"/>
    </row>
    <row r="41" spans="1:4" s="246" customFormat="1" ht="12.75" customHeight="1">
      <c r="A41" s="300"/>
      <c r="B41" s="298" t="s">
        <v>219</v>
      </c>
      <c r="C41" s="299" t="s">
        <v>1413</v>
      </c>
      <c r="D41" s="316"/>
    </row>
    <row r="42" spans="1:4" s="246" customFormat="1" ht="12.75" customHeight="1">
      <c r="A42" s="300"/>
      <c r="B42" s="298" t="s">
        <v>166</v>
      </c>
      <c r="C42" s="299" t="s">
        <v>1414</v>
      </c>
      <c r="D42" s="316"/>
    </row>
    <row r="43" spans="1:4" s="246" customFormat="1" ht="12.75" customHeight="1">
      <c r="A43" s="300"/>
      <c r="B43" s="298" t="s">
        <v>673</v>
      </c>
      <c r="C43" s="299" t="s">
        <v>1415</v>
      </c>
      <c r="D43" s="316"/>
    </row>
    <row r="44" spans="1:4" s="246" customFormat="1" ht="12.75" customHeight="1">
      <c r="A44" s="297"/>
      <c r="B44" s="298" t="s">
        <v>674</v>
      </c>
      <c r="C44" s="299" t="s">
        <v>1416</v>
      </c>
      <c r="D44" s="316"/>
    </row>
    <row r="45" spans="1:4" s="246" customFormat="1" ht="12.75" customHeight="1">
      <c r="A45" s="297"/>
      <c r="B45" s="298" t="s">
        <v>142</v>
      </c>
      <c r="C45" s="299" t="s">
        <v>1417</v>
      </c>
      <c r="D45" s="316"/>
    </row>
    <row r="46" spans="1:4" s="246" customFormat="1" ht="12.75" customHeight="1">
      <c r="A46" s="300"/>
      <c r="B46" s="298" t="s">
        <v>675</v>
      </c>
      <c r="C46" s="299" t="s">
        <v>1418</v>
      </c>
      <c r="D46" s="316"/>
    </row>
    <row r="47" spans="1:4" s="246" customFormat="1" ht="12.75" customHeight="1">
      <c r="A47" s="300"/>
      <c r="B47" s="298" t="s">
        <v>676</v>
      </c>
      <c r="C47" s="299" t="s">
        <v>1419</v>
      </c>
      <c r="D47" s="316"/>
    </row>
    <row r="48" spans="1:4" s="246" customFormat="1" ht="12.75" customHeight="1">
      <c r="A48" s="300"/>
      <c r="B48" s="298" t="s">
        <v>677</v>
      </c>
      <c r="C48" s="299" t="s">
        <v>1420</v>
      </c>
      <c r="D48" s="316"/>
    </row>
    <row r="49" spans="1:4" s="246" customFormat="1" ht="12.75" customHeight="1">
      <c r="A49" s="300"/>
      <c r="B49" s="298" t="s">
        <v>678</v>
      </c>
      <c r="C49" s="299" t="s">
        <v>1421</v>
      </c>
      <c r="D49" s="316"/>
    </row>
    <row r="50" spans="1:4" s="246" customFormat="1" ht="12.75" customHeight="1">
      <c r="A50" s="300"/>
      <c r="B50" s="298" t="s">
        <v>679</v>
      </c>
      <c r="C50" s="299" t="s">
        <v>1422</v>
      </c>
      <c r="D50" s="316"/>
    </row>
    <row r="51" spans="1:4" s="246" customFormat="1" ht="12.75" customHeight="1">
      <c r="A51" s="300"/>
      <c r="B51" s="298" t="s">
        <v>680</v>
      </c>
      <c r="C51" s="299" t="s">
        <v>1423</v>
      </c>
      <c r="D51" s="316"/>
    </row>
    <row r="52" spans="1:4" s="246" customFormat="1" ht="12.75" customHeight="1">
      <c r="A52" s="300"/>
      <c r="B52" s="298" t="s">
        <v>681</v>
      </c>
      <c r="C52" s="299" t="s">
        <v>1424</v>
      </c>
      <c r="D52" s="316"/>
    </row>
    <row r="53" spans="1:4" s="246" customFormat="1" ht="12.75" customHeight="1">
      <c r="A53" s="300"/>
      <c r="B53" s="298" t="s">
        <v>682</v>
      </c>
      <c r="C53" s="299" t="s">
        <v>1425</v>
      </c>
      <c r="D53" s="316"/>
    </row>
    <row r="54" spans="1:4" s="246" customFormat="1" ht="12.75" customHeight="1">
      <c r="A54" s="300"/>
      <c r="B54" s="298" t="s">
        <v>683</v>
      </c>
      <c r="C54" s="299" t="s">
        <v>1426</v>
      </c>
      <c r="D54" s="316"/>
    </row>
    <row r="55" spans="1:4" s="246" customFormat="1" ht="12.75" customHeight="1">
      <c r="A55" s="300"/>
      <c r="B55" s="298" t="s">
        <v>684</v>
      </c>
      <c r="C55" s="299" t="s">
        <v>1427</v>
      </c>
      <c r="D55" s="316"/>
    </row>
    <row r="56" spans="1:4" s="246" customFormat="1" ht="12.75" customHeight="1">
      <c r="A56" s="300"/>
      <c r="B56" s="298" t="s">
        <v>685</v>
      </c>
      <c r="C56" s="299" t="s">
        <v>1428</v>
      </c>
      <c r="D56" s="316"/>
    </row>
    <row r="57" spans="1:4" s="246" customFormat="1" ht="12.75" customHeight="1">
      <c r="A57" s="300"/>
      <c r="B57" s="298" t="s">
        <v>686</v>
      </c>
      <c r="C57" s="299" t="s">
        <v>1429</v>
      </c>
      <c r="D57" s="316"/>
    </row>
    <row r="58" spans="1:4" s="246" customFormat="1" ht="12.75" customHeight="1">
      <c r="A58" s="300"/>
      <c r="B58" s="298" t="s">
        <v>687</v>
      </c>
      <c r="C58" s="299" t="s">
        <v>1430</v>
      </c>
      <c r="D58" s="316"/>
    </row>
    <row r="59" spans="1:4" s="246" customFormat="1" ht="12.75" customHeight="1">
      <c r="A59" s="300"/>
      <c r="B59" s="298" t="s">
        <v>688</v>
      </c>
      <c r="C59" s="299" t="s">
        <v>1431</v>
      </c>
      <c r="D59" s="316"/>
    </row>
    <row r="60" spans="1:4" s="246" customFormat="1" ht="12.75" customHeight="1">
      <c r="A60" s="300"/>
      <c r="B60" s="298" t="s">
        <v>689</v>
      </c>
      <c r="C60" s="299" t="s">
        <v>1432</v>
      </c>
      <c r="D60" s="316"/>
    </row>
    <row r="61" spans="1:4" s="246" customFormat="1" ht="12.75" customHeight="1">
      <c r="A61" s="300"/>
      <c r="B61" s="298" t="s">
        <v>690</v>
      </c>
      <c r="C61" s="299" t="s">
        <v>1433</v>
      </c>
      <c r="D61" s="316"/>
    </row>
    <row r="62" spans="1:4" s="246" customFormat="1" ht="12.75" customHeight="1">
      <c r="A62" s="300"/>
      <c r="B62" s="298" t="s">
        <v>691</v>
      </c>
      <c r="C62" s="299" t="s">
        <v>1434</v>
      </c>
      <c r="D62" s="316"/>
    </row>
    <row r="63" spans="1:4" s="246" customFormat="1" ht="12.75" customHeight="1">
      <c r="A63" s="300"/>
      <c r="B63" s="298" t="s">
        <v>692</v>
      </c>
      <c r="C63" s="299" t="s">
        <v>1435</v>
      </c>
      <c r="D63" s="316"/>
    </row>
    <row r="64" spans="1:4" s="246" customFormat="1" ht="12.75" customHeight="1">
      <c r="A64" s="300"/>
      <c r="B64" s="298" t="s">
        <v>693</v>
      </c>
      <c r="C64" s="299" t="s">
        <v>1436</v>
      </c>
      <c r="D64" s="316"/>
    </row>
    <row r="65" spans="1:4" s="246" customFormat="1" ht="12.75" customHeight="1">
      <c r="A65" s="300"/>
      <c r="B65" s="298" t="s">
        <v>694</v>
      </c>
      <c r="C65" s="299" t="s">
        <v>1437</v>
      </c>
      <c r="D65" s="316"/>
    </row>
    <row r="66" spans="1:4" s="246" customFormat="1" ht="12.75" customHeight="1">
      <c r="A66" s="300"/>
      <c r="B66" s="298" t="s">
        <v>695</v>
      </c>
      <c r="C66" s="299" t="s">
        <v>1438</v>
      </c>
      <c r="D66" s="316"/>
    </row>
    <row r="67" spans="1:4" s="246" customFormat="1" ht="12.75" customHeight="1">
      <c r="A67" s="300"/>
      <c r="B67" s="298" t="s">
        <v>696</v>
      </c>
      <c r="C67" s="299" t="s">
        <v>1439</v>
      </c>
      <c r="D67" s="316"/>
    </row>
    <row r="68" spans="1:4" s="246" customFormat="1" ht="12.75" customHeight="1">
      <c r="A68" s="300"/>
      <c r="B68" s="298" t="s">
        <v>697</v>
      </c>
      <c r="C68" s="299" t="s">
        <v>1440</v>
      </c>
      <c r="D68" s="316"/>
    </row>
    <row r="69" spans="1:4" s="246" customFormat="1" ht="12.75" customHeight="1">
      <c r="A69" s="300"/>
      <c r="B69" s="298" t="s">
        <v>698</v>
      </c>
      <c r="C69" s="299" t="s">
        <v>1441</v>
      </c>
      <c r="D69" s="316"/>
    </row>
    <row r="70" spans="1:4" s="246" customFormat="1" ht="12.75" customHeight="1">
      <c r="A70" s="300"/>
      <c r="B70" s="298" t="s">
        <v>699</v>
      </c>
      <c r="C70" s="299" t="s">
        <v>1442</v>
      </c>
      <c r="D70" s="316"/>
    </row>
    <row r="71" spans="1:4" s="246" customFormat="1" ht="12.75" customHeight="1">
      <c r="A71" s="300"/>
      <c r="B71" s="298" t="s">
        <v>700</v>
      </c>
      <c r="C71" s="299" t="s">
        <v>1443</v>
      </c>
      <c r="D71" s="316"/>
    </row>
    <row r="72" spans="1:4" s="246" customFormat="1" ht="12.75" customHeight="1">
      <c r="A72" s="300"/>
      <c r="B72" s="298" t="s">
        <v>701</v>
      </c>
      <c r="C72" s="299" t="s">
        <v>1444</v>
      </c>
      <c r="D72" s="316"/>
    </row>
    <row r="73" spans="1:4" s="246" customFormat="1" ht="12.75" customHeight="1">
      <c r="A73" s="300"/>
      <c r="B73" s="298" t="s">
        <v>702</v>
      </c>
      <c r="C73" s="299" t="s">
        <v>1445</v>
      </c>
      <c r="D73" s="316"/>
    </row>
    <row r="74" spans="1:4" s="246" customFormat="1" ht="12.75" customHeight="1">
      <c r="A74" s="300"/>
      <c r="B74" s="298" t="s">
        <v>703</v>
      </c>
      <c r="C74" s="299" t="s">
        <v>1446</v>
      </c>
      <c r="D74" s="316"/>
    </row>
    <row r="75" spans="1:4" s="246" customFormat="1" ht="12.75" customHeight="1">
      <c r="A75" s="300"/>
      <c r="B75" s="298" t="s">
        <v>704</v>
      </c>
      <c r="C75" s="299" t="s">
        <v>1447</v>
      </c>
      <c r="D75" s="316"/>
    </row>
    <row r="76" spans="1:4" s="246" customFormat="1" ht="12.75" customHeight="1">
      <c r="A76" s="300"/>
      <c r="B76" s="298" t="s">
        <v>705</v>
      </c>
      <c r="C76" s="299" t="s">
        <v>1448</v>
      </c>
      <c r="D76" s="316"/>
    </row>
    <row r="77" spans="1:4" s="246" customFormat="1" ht="12.75" customHeight="1">
      <c r="A77" s="300"/>
      <c r="B77" s="298" t="s">
        <v>706</v>
      </c>
      <c r="C77" s="299" t="s">
        <v>1449</v>
      </c>
      <c r="D77" s="316"/>
    </row>
    <row r="78" spans="1:4" s="246" customFormat="1" ht="12.75" customHeight="1">
      <c r="A78" s="300"/>
      <c r="B78" s="298" t="s">
        <v>707</v>
      </c>
      <c r="C78" s="299" t="s">
        <v>1450</v>
      </c>
      <c r="D78" s="316"/>
    </row>
    <row r="79" spans="1:4" s="246" customFormat="1" ht="12.75" customHeight="1">
      <c r="A79" s="300"/>
      <c r="B79" s="298" t="s">
        <v>708</v>
      </c>
      <c r="C79" s="299" t="s">
        <v>1451</v>
      </c>
      <c r="D79" s="316"/>
    </row>
    <row r="80" spans="1:4" s="246" customFormat="1" ht="12.75" customHeight="1">
      <c r="A80" s="300"/>
      <c r="B80" s="298" t="s">
        <v>709</v>
      </c>
      <c r="C80" s="299" t="s">
        <v>1452</v>
      </c>
      <c r="D80" s="316"/>
    </row>
    <row r="81" spans="1:4" s="246" customFormat="1" ht="12.75" customHeight="1">
      <c r="A81" s="300"/>
      <c r="B81" s="298" t="s">
        <v>710</v>
      </c>
      <c r="C81" s="299" t="s">
        <v>1453</v>
      </c>
      <c r="D81" s="316"/>
    </row>
    <row r="82" spans="1:4" s="246" customFormat="1" ht="12.75" customHeight="1">
      <c r="A82" s="300"/>
      <c r="B82" s="298" t="s">
        <v>711</v>
      </c>
      <c r="C82" s="299" t="s">
        <v>1454</v>
      </c>
      <c r="D82" s="316"/>
    </row>
    <row r="83" spans="1:4" s="246" customFormat="1" ht="12.75" customHeight="1">
      <c r="A83" s="300"/>
      <c r="B83" s="298" t="s">
        <v>712</v>
      </c>
      <c r="C83" s="299" t="s">
        <v>1712</v>
      </c>
      <c r="D83" s="316"/>
    </row>
    <row r="84" spans="1:4" s="246" customFormat="1" ht="12.75" customHeight="1">
      <c r="A84" s="300"/>
      <c r="B84" s="298" t="s">
        <v>713</v>
      </c>
      <c r="C84" s="299" t="s">
        <v>1455</v>
      </c>
      <c r="D84" s="316"/>
    </row>
    <row r="85" spans="1:4" s="246" customFormat="1" ht="12.75" customHeight="1">
      <c r="A85" s="300"/>
      <c r="B85" s="298" t="s">
        <v>714</v>
      </c>
      <c r="C85" s="299" t="s">
        <v>1456</v>
      </c>
      <c r="D85" s="316"/>
    </row>
    <row r="86" spans="1:4" s="246" customFormat="1" ht="12.75" customHeight="1">
      <c r="A86" s="300"/>
      <c r="B86" s="298" t="s">
        <v>715</v>
      </c>
      <c r="C86" s="299" t="s">
        <v>1457</v>
      </c>
      <c r="D86" s="316"/>
    </row>
    <row r="87" spans="1:4" s="246" customFormat="1" ht="12.75" customHeight="1">
      <c r="A87" s="300"/>
      <c r="B87" s="298" t="s">
        <v>716</v>
      </c>
      <c r="C87" s="299" t="s">
        <v>1458</v>
      </c>
      <c r="D87" s="316"/>
    </row>
    <row r="88" spans="1:4" s="246" customFormat="1" ht="12.75" customHeight="1">
      <c r="A88" s="300"/>
      <c r="B88" s="298" t="s">
        <v>717</v>
      </c>
      <c r="C88" s="299" t="s">
        <v>1714</v>
      </c>
      <c r="D88" s="316"/>
    </row>
    <row r="89" spans="1:4" s="246" customFormat="1" ht="12.75" customHeight="1">
      <c r="A89" s="300"/>
      <c r="B89" s="298" t="s">
        <v>718</v>
      </c>
      <c r="C89" s="299" t="s">
        <v>1459</v>
      </c>
      <c r="D89" s="316"/>
    </row>
    <row r="90" spans="1:4" s="246" customFormat="1" ht="12.75" customHeight="1">
      <c r="A90" s="300"/>
      <c r="B90" s="298" t="s">
        <v>719</v>
      </c>
      <c r="C90" s="299" t="s">
        <v>1460</v>
      </c>
      <c r="D90" s="316"/>
    </row>
    <row r="91" spans="1:4" s="246" customFormat="1" ht="12.75" customHeight="1">
      <c r="A91" s="300"/>
      <c r="B91" s="298" t="s">
        <v>720</v>
      </c>
      <c r="C91" s="299" t="s">
        <v>1461</v>
      </c>
      <c r="D91" s="316"/>
    </row>
    <row r="92" spans="1:4" s="246" customFormat="1" ht="12.75" customHeight="1">
      <c r="A92" s="300"/>
      <c r="B92" s="298" t="s">
        <v>721</v>
      </c>
      <c r="C92" s="299" t="s">
        <v>1462</v>
      </c>
      <c r="D92" s="316"/>
    </row>
    <row r="93" spans="1:4" s="246" customFormat="1" ht="12.75" customHeight="1">
      <c r="A93" s="300"/>
      <c r="B93" s="298" t="s">
        <v>722</v>
      </c>
      <c r="C93" s="299" t="s">
        <v>1463</v>
      </c>
      <c r="D93" s="316"/>
    </row>
    <row r="94" spans="1:4" s="246" customFormat="1" ht="12.75" customHeight="1">
      <c r="A94" s="300"/>
      <c r="B94" s="298" t="s">
        <v>723</v>
      </c>
      <c r="C94" s="299" t="s">
        <v>1464</v>
      </c>
      <c r="D94" s="316"/>
    </row>
    <row r="95" spans="1:4" s="246" customFormat="1" ht="12.75" customHeight="1">
      <c r="A95" s="300"/>
      <c r="B95" s="298" t="s">
        <v>724</v>
      </c>
      <c r="C95" s="299" t="s">
        <v>1465</v>
      </c>
      <c r="D95" s="316"/>
    </row>
    <row r="96" spans="1:4" s="246" customFormat="1" ht="12.75" customHeight="1">
      <c r="A96" s="300"/>
      <c r="B96" s="298" t="s">
        <v>725</v>
      </c>
      <c r="C96" s="299" t="s">
        <v>1466</v>
      </c>
      <c r="D96" s="316"/>
    </row>
    <row r="97" spans="1:4" s="246" customFormat="1" ht="12.75" customHeight="1">
      <c r="A97" s="300"/>
      <c r="B97" s="298" t="s">
        <v>726</v>
      </c>
      <c r="C97" s="299" t="s">
        <v>1467</v>
      </c>
      <c r="D97" s="316"/>
    </row>
    <row r="98" spans="1:4" s="246" customFormat="1" ht="12.75" customHeight="1">
      <c r="A98" s="300"/>
      <c r="B98" s="298" t="s">
        <v>727</v>
      </c>
      <c r="C98" s="299" t="s">
        <v>1468</v>
      </c>
      <c r="D98" s="316"/>
    </row>
    <row r="99" spans="1:4" s="246" customFormat="1" ht="12.75" customHeight="1">
      <c r="A99" s="300"/>
      <c r="B99" s="298" t="s">
        <v>728</v>
      </c>
      <c r="C99" s="299" t="s">
        <v>1469</v>
      </c>
      <c r="D99" s="316"/>
    </row>
    <row r="100" spans="1:4" s="246" customFormat="1" ht="12.75" customHeight="1">
      <c r="A100" s="300"/>
      <c r="B100" s="298" t="s">
        <v>729</v>
      </c>
      <c r="C100" s="299" t="s">
        <v>1470</v>
      </c>
      <c r="D100" s="316"/>
    </row>
    <row r="101" spans="1:4" s="246" customFormat="1" ht="12.75" customHeight="1">
      <c r="A101" s="300"/>
      <c r="B101" s="298" t="s">
        <v>730</v>
      </c>
      <c r="C101" s="299" t="s">
        <v>1471</v>
      </c>
      <c r="D101" s="316"/>
    </row>
    <row r="102" spans="1:4" s="246" customFormat="1" ht="12.75" customHeight="1">
      <c r="A102" s="300"/>
      <c r="B102" s="298" t="s">
        <v>731</v>
      </c>
      <c r="C102" s="299" t="s">
        <v>1472</v>
      </c>
      <c r="D102" s="316"/>
    </row>
    <row r="103" spans="1:4" s="246" customFormat="1" ht="12.75" customHeight="1">
      <c r="A103" s="300"/>
      <c r="B103" s="298" t="s">
        <v>732</v>
      </c>
      <c r="C103" s="299" t="s">
        <v>1473</v>
      </c>
      <c r="D103" s="316"/>
    </row>
    <row r="104" spans="1:4" s="246" customFormat="1" ht="12.75" customHeight="1">
      <c r="A104" s="300"/>
      <c r="B104" s="298" t="s">
        <v>733</v>
      </c>
      <c r="C104" s="299" t="s">
        <v>1474</v>
      </c>
      <c r="D104" s="316"/>
    </row>
    <row r="105" spans="1:4" s="246" customFormat="1" ht="12.75" customHeight="1">
      <c r="A105" s="300"/>
      <c r="B105" s="298" t="s">
        <v>734</v>
      </c>
      <c r="C105" s="299" t="s">
        <v>1780</v>
      </c>
      <c r="D105" s="316"/>
    </row>
    <row r="106" spans="1:4" s="246" customFormat="1" ht="12.75" customHeight="1">
      <c r="A106" s="300"/>
      <c r="B106" s="298" t="s">
        <v>735</v>
      </c>
      <c r="C106" s="299" t="s">
        <v>1475</v>
      </c>
      <c r="D106" s="316"/>
    </row>
    <row r="107" spans="1:4" s="246" customFormat="1" ht="12.75" customHeight="1">
      <c r="A107" s="300"/>
      <c r="B107" s="298" t="s">
        <v>736</v>
      </c>
      <c r="C107" s="299" t="s">
        <v>1476</v>
      </c>
      <c r="D107" s="316"/>
    </row>
    <row r="108" spans="1:4" s="246" customFormat="1" ht="12.75" customHeight="1">
      <c r="A108" s="300"/>
      <c r="B108" s="298" t="s">
        <v>737</v>
      </c>
      <c r="C108" s="299" t="s">
        <v>1477</v>
      </c>
      <c r="D108" s="316"/>
    </row>
    <row r="109" spans="1:4" s="246" customFormat="1" ht="12.75" customHeight="1">
      <c r="A109" s="300"/>
      <c r="B109" s="298" t="s">
        <v>738</v>
      </c>
      <c r="C109" s="299" t="s">
        <v>1478</v>
      </c>
      <c r="D109" s="316"/>
    </row>
    <row r="110" spans="1:4" s="246" customFormat="1" ht="12.75" customHeight="1">
      <c r="A110" s="247"/>
      <c r="B110" s="298" t="s">
        <v>739</v>
      </c>
      <c r="C110" s="299" t="s">
        <v>1479</v>
      </c>
      <c r="D110" s="316"/>
    </row>
    <row r="111" spans="1:4" s="246" customFormat="1" ht="12.75" customHeight="1">
      <c r="A111" s="247"/>
      <c r="B111" s="298" t="s">
        <v>740</v>
      </c>
      <c r="C111" s="299" t="s">
        <v>1480</v>
      </c>
      <c r="D111" s="316"/>
    </row>
    <row r="112" spans="1:4" s="246" customFormat="1" ht="12.75" customHeight="1">
      <c r="A112" s="247"/>
      <c r="B112" s="298" t="s">
        <v>741</v>
      </c>
      <c r="C112" s="299" t="s">
        <v>1481</v>
      </c>
      <c r="D112" s="316"/>
    </row>
    <row r="113" spans="1:4" s="246" customFormat="1" ht="12.75" customHeight="1">
      <c r="A113" s="247"/>
      <c r="B113" s="298" t="s">
        <v>742</v>
      </c>
      <c r="C113" s="299" t="s">
        <v>1482</v>
      </c>
      <c r="D113" s="316"/>
    </row>
    <row r="114" spans="1:4" s="246" customFormat="1" ht="12.75" customHeight="1">
      <c r="A114" s="247"/>
      <c r="B114" s="298" t="s">
        <v>743</v>
      </c>
      <c r="C114" s="299" t="s">
        <v>1483</v>
      </c>
      <c r="D114" s="316"/>
    </row>
    <row r="115" spans="1:4" s="246" customFormat="1" ht="12.75" customHeight="1">
      <c r="A115" s="247"/>
      <c r="B115" s="298" t="s">
        <v>744</v>
      </c>
      <c r="C115" s="299" t="s">
        <v>1484</v>
      </c>
      <c r="D115" s="316"/>
    </row>
    <row r="116" spans="1:4" s="246" customFormat="1" ht="12.75" customHeight="1">
      <c r="A116" s="247"/>
      <c r="B116" s="298" t="s">
        <v>745</v>
      </c>
      <c r="C116" s="299" t="s">
        <v>1737</v>
      </c>
      <c r="D116" s="316"/>
    </row>
    <row r="117" spans="1:4" s="246" customFormat="1" ht="12.75" customHeight="1">
      <c r="A117" s="247"/>
      <c r="B117" s="298" t="s">
        <v>746</v>
      </c>
      <c r="C117" s="299" t="s">
        <v>1485</v>
      </c>
      <c r="D117" s="316"/>
    </row>
    <row r="118" spans="1:4" s="246" customFormat="1" ht="12.75" customHeight="1">
      <c r="A118" s="247"/>
      <c r="B118" s="298" t="s">
        <v>747</v>
      </c>
      <c r="C118" s="299" t="s">
        <v>1486</v>
      </c>
      <c r="D118" s="316"/>
    </row>
    <row r="119" spans="1:4" s="246" customFormat="1" ht="12.75" customHeight="1">
      <c r="A119" s="247"/>
      <c r="B119" s="298" t="s">
        <v>748</v>
      </c>
      <c r="C119" s="299" t="s">
        <v>1487</v>
      </c>
      <c r="D119" s="316"/>
    </row>
    <row r="120" spans="1:4" s="246" customFormat="1" ht="12.75" customHeight="1">
      <c r="A120" s="247"/>
      <c r="B120" s="298" t="s">
        <v>749</v>
      </c>
      <c r="C120" s="299" t="s">
        <v>1488</v>
      </c>
      <c r="D120" s="316"/>
    </row>
    <row r="121" spans="1:4" s="246" customFormat="1" ht="12.75" customHeight="1">
      <c r="A121" s="247"/>
      <c r="B121" s="298" t="s">
        <v>750</v>
      </c>
      <c r="C121" s="299" t="s">
        <v>1489</v>
      </c>
      <c r="D121" s="316"/>
    </row>
    <row r="122" spans="1:4" s="246" customFormat="1" ht="12.75" customHeight="1">
      <c r="A122" s="247"/>
      <c r="B122" s="298" t="s">
        <v>751</v>
      </c>
      <c r="C122" s="299" t="s">
        <v>1490</v>
      </c>
      <c r="D122" s="316"/>
    </row>
    <row r="123" spans="1:4" s="246" customFormat="1" ht="12.75" customHeight="1">
      <c r="A123" s="247"/>
      <c r="B123" s="298" t="s">
        <v>752</v>
      </c>
      <c r="C123" s="299" t="s">
        <v>1491</v>
      </c>
      <c r="D123" s="316"/>
    </row>
    <row r="124" spans="1:4" s="246" customFormat="1" ht="12.75" customHeight="1">
      <c r="A124" s="247"/>
      <c r="B124" s="298" t="s">
        <v>753</v>
      </c>
      <c r="C124" s="299" t="s">
        <v>1492</v>
      </c>
      <c r="D124" s="316"/>
    </row>
    <row r="125" spans="1:4" s="246" customFormat="1" ht="12.75" customHeight="1">
      <c r="A125" s="247"/>
      <c r="B125" s="298" t="s">
        <v>754</v>
      </c>
      <c r="C125" s="299" t="s">
        <v>1493</v>
      </c>
      <c r="D125" s="316"/>
    </row>
    <row r="126" spans="1:4" s="246" customFormat="1" ht="12.75" customHeight="1">
      <c r="A126" s="247"/>
      <c r="B126" s="298" t="s">
        <v>755</v>
      </c>
      <c r="C126" s="299" t="s">
        <v>1494</v>
      </c>
      <c r="D126" s="316"/>
    </row>
    <row r="127" spans="1:4" s="246" customFormat="1" ht="12.75" customHeight="1">
      <c r="A127" s="247"/>
      <c r="B127" s="298" t="s">
        <v>756</v>
      </c>
      <c r="C127" s="299" t="s">
        <v>1495</v>
      </c>
      <c r="D127" s="316"/>
    </row>
    <row r="128" spans="1:4" s="246" customFormat="1" ht="12.75" customHeight="1">
      <c r="A128" s="247"/>
      <c r="B128" s="298" t="s">
        <v>757</v>
      </c>
      <c r="C128" s="299" t="s">
        <v>1496</v>
      </c>
      <c r="D128" s="316"/>
    </row>
    <row r="129" spans="1:4" s="246" customFormat="1" ht="12.75" customHeight="1">
      <c r="A129" s="247"/>
      <c r="B129" s="298" t="s">
        <v>758</v>
      </c>
      <c r="C129" s="299" t="s">
        <v>1497</v>
      </c>
      <c r="D129" s="316"/>
    </row>
    <row r="130" spans="1:4" s="246" customFormat="1" ht="12.75" customHeight="1">
      <c r="A130" s="247"/>
      <c r="B130" s="298" t="s">
        <v>759</v>
      </c>
      <c r="C130" s="299" t="s">
        <v>1498</v>
      </c>
      <c r="D130" s="316"/>
    </row>
    <row r="131" spans="1:4" s="246" customFormat="1" ht="12.75" customHeight="1">
      <c r="A131" s="247"/>
      <c r="B131" s="298" t="s">
        <v>760</v>
      </c>
      <c r="C131" s="299" t="s">
        <v>1725</v>
      </c>
      <c r="D131" s="316"/>
    </row>
    <row r="132" spans="1:4" s="246" customFormat="1" ht="12.75" customHeight="1">
      <c r="A132" s="247"/>
      <c r="B132" s="298" t="s">
        <v>761</v>
      </c>
      <c r="C132" s="299" t="s">
        <v>1499</v>
      </c>
      <c r="D132" s="316"/>
    </row>
    <row r="133" spans="1:4" s="246" customFormat="1" ht="12.75" customHeight="1">
      <c r="A133" s="247"/>
      <c r="B133" s="298" t="s">
        <v>762</v>
      </c>
      <c r="C133" s="299" t="s">
        <v>1500</v>
      </c>
      <c r="D133" s="316"/>
    </row>
    <row r="134" spans="1:4" s="246" customFormat="1" ht="12.75" customHeight="1">
      <c r="A134" s="247"/>
      <c r="B134" s="298" t="s">
        <v>763</v>
      </c>
      <c r="C134" s="299" t="s">
        <v>1501</v>
      </c>
      <c r="D134" s="316"/>
    </row>
    <row r="135" spans="1:4" s="246" customFormat="1" ht="12.75" customHeight="1">
      <c r="A135" s="247"/>
      <c r="B135" s="298" t="s">
        <v>764</v>
      </c>
      <c r="C135" s="299" t="s">
        <v>1502</v>
      </c>
      <c r="D135" s="316"/>
    </row>
    <row r="136" spans="1:4" s="246" customFormat="1" ht="12.75" customHeight="1">
      <c r="A136" s="247"/>
      <c r="B136" s="298" t="s">
        <v>765</v>
      </c>
      <c r="C136" s="299" t="s">
        <v>1503</v>
      </c>
      <c r="D136" s="316"/>
    </row>
    <row r="137" spans="1:4" s="246" customFormat="1" ht="12.75" customHeight="1">
      <c r="A137" s="247"/>
      <c r="B137" s="298" t="s">
        <v>766</v>
      </c>
      <c r="C137" s="299" t="s">
        <v>1504</v>
      </c>
      <c r="D137" s="316"/>
    </row>
    <row r="138" spans="1:4" s="246" customFormat="1" ht="12.75" customHeight="1">
      <c r="A138" s="247"/>
      <c r="B138" s="298" t="s">
        <v>767</v>
      </c>
      <c r="C138" s="299" t="s">
        <v>1505</v>
      </c>
      <c r="D138" s="316"/>
    </row>
    <row r="139" spans="1:4" s="246" customFormat="1" ht="12.75" customHeight="1">
      <c r="A139" s="247"/>
      <c r="B139" s="298" t="s">
        <v>768</v>
      </c>
      <c r="C139" s="299" t="s">
        <v>1506</v>
      </c>
      <c r="D139" s="316"/>
    </row>
    <row r="140" spans="1:4" s="246" customFormat="1" ht="12.75" customHeight="1">
      <c r="A140" s="247"/>
      <c r="B140" s="298" t="s">
        <v>769</v>
      </c>
      <c r="C140" s="299" t="s">
        <v>1507</v>
      </c>
      <c r="D140" s="316"/>
    </row>
    <row r="141" spans="1:4" s="246" customFormat="1" ht="12.75" customHeight="1">
      <c r="A141" s="247"/>
      <c r="B141" s="298" t="s">
        <v>770</v>
      </c>
      <c r="C141" s="299" t="s">
        <v>1508</v>
      </c>
      <c r="D141" s="316"/>
    </row>
    <row r="142" spans="1:4" s="246" customFormat="1" ht="12.75" customHeight="1">
      <c r="A142" s="247"/>
      <c r="B142" s="298" t="s">
        <v>771</v>
      </c>
      <c r="C142" s="299" t="s">
        <v>1509</v>
      </c>
      <c r="D142" s="316"/>
    </row>
    <row r="143" spans="1:4" s="246" customFormat="1" ht="12.75" customHeight="1">
      <c r="A143" s="247"/>
      <c r="B143" s="298" t="s">
        <v>772</v>
      </c>
      <c r="C143" s="299" t="s">
        <v>1510</v>
      </c>
      <c r="D143" s="316"/>
    </row>
    <row r="144" spans="1:4" s="246" customFormat="1" ht="12.75" customHeight="1">
      <c r="A144" s="247"/>
      <c r="B144" s="298" t="s">
        <v>773</v>
      </c>
      <c r="C144" s="299" t="s">
        <v>1511</v>
      </c>
      <c r="D144" s="316"/>
    </row>
    <row r="145" spans="1:4" s="246" customFormat="1" ht="12.75" customHeight="1">
      <c r="A145" s="247"/>
      <c r="B145" s="298" t="s">
        <v>774</v>
      </c>
      <c r="C145" s="299" t="s">
        <v>1512</v>
      </c>
      <c r="D145" s="316"/>
    </row>
    <row r="146" spans="1:4" s="246" customFormat="1" ht="12.75" customHeight="1">
      <c r="A146" s="247"/>
      <c r="B146" s="298" t="s">
        <v>775</v>
      </c>
      <c r="C146" s="299" t="s">
        <v>1513</v>
      </c>
      <c r="D146" s="316"/>
    </row>
    <row r="147" spans="1:4" s="246" customFormat="1" ht="12.75" customHeight="1">
      <c r="A147" s="247"/>
      <c r="B147" s="298" t="s">
        <v>776</v>
      </c>
      <c r="C147" s="299" t="s">
        <v>1514</v>
      </c>
      <c r="D147" s="316"/>
    </row>
    <row r="148" spans="1:4" s="246" customFormat="1" ht="12.75" customHeight="1">
      <c r="A148" s="247"/>
      <c r="B148" s="298" t="s">
        <v>777</v>
      </c>
      <c r="C148" s="299" t="s">
        <v>1515</v>
      </c>
      <c r="D148" s="316"/>
    </row>
    <row r="149" spans="1:4" s="246" customFormat="1" ht="12.75" customHeight="1">
      <c r="A149" s="247"/>
      <c r="B149" s="298" t="s">
        <v>778</v>
      </c>
      <c r="C149" s="299" t="s">
        <v>1516</v>
      </c>
      <c r="D149" s="316"/>
    </row>
    <row r="150" spans="1:4" s="246" customFormat="1" ht="12.75" customHeight="1">
      <c r="A150" s="247"/>
      <c r="B150" s="298" t="s">
        <v>779</v>
      </c>
      <c r="C150" s="299" t="s">
        <v>1517</v>
      </c>
      <c r="D150" s="316"/>
    </row>
    <row r="151" spans="1:4" s="246" customFormat="1">
      <c r="A151" s="247"/>
      <c r="B151" s="298" t="s">
        <v>780</v>
      </c>
      <c r="C151" s="299" t="s">
        <v>1715</v>
      </c>
      <c r="D151" s="316"/>
    </row>
    <row r="152" spans="1:4" s="246" customFormat="1" ht="12.75" customHeight="1">
      <c r="A152" s="247"/>
      <c r="B152" s="298" t="s">
        <v>781</v>
      </c>
      <c r="C152" s="299" t="s">
        <v>1518</v>
      </c>
      <c r="D152" s="316"/>
    </row>
    <row r="153" spans="1:4" s="246" customFormat="1" ht="12.75" customHeight="1">
      <c r="A153" s="247"/>
      <c r="B153" s="298" t="s">
        <v>782</v>
      </c>
      <c r="C153" s="299" t="s">
        <v>1722</v>
      </c>
      <c r="D153" s="316"/>
    </row>
    <row r="154" spans="1:4" s="246" customFormat="1" ht="12.75" customHeight="1">
      <c r="A154" s="247"/>
      <c r="B154" s="298" t="s">
        <v>783</v>
      </c>
      <c r="C154" s="299" t="s">
        <v>1519</v>
      </c>
      <c r="D154" s="316"/>
    </row>
    <row r="155" spans="1:4" s="246" customFormat="1" ht="12.75" customHeight="1">
      <c r="A155" s="247"/>
      <c r="B155" s="298" t="s">
        <v>784</v>
      </c>
      <c r="C155" s="299" t="s">
        <v>1520</v>
      </c>
      <c r="D155" s="316"/>
    </row>
    <row r="156" spans="1:4" s="246" customFormat="1" ht="12.75" customHeight="1">
      <c r="A156" s="247"/>
      <c r="B156" s="298" t="s">
        <v>785</v>
      </c>
      <c r="C156" s="299" t="s">
        <v>1521</v>
      </c>
      <c r="D156" s="316"/>
    </row>
    <row r="157" spans="1:4" s="246" customFormat="1" ht="12.75" customHeight="1">
      <c r="A157" s="247"/>
      <c r="B157" s="298" t="s">
        <v>786</v>
      </c>
      <c r="C157" s="299" t="s">
        <v>1721</v>
      </c>
      <c r="D157" s="316"/>
    </row>
    <row r="158" spans="1:4" s="246" customFormat="1" ht="12.75" customHeight="1">
      <c r="A158" s="247"/>
      <c r="B158" s="298" t="s">
        <v>787</v>
      </c>
      <c r="C158" s="299" t="s">
        <v>1522</v>
      </c>
      <c r="D158" s="316"/>
    </row>
    <row r="159" spans="1:4" s="246" customFormat="1" ht="12.75" customHeight="1">
      <c r="A159" s="247"/>
      <c r="B159" s="298" t="s">
        <v>788</v>
      </c>
      <c r="C159" s="299" t="s">
        <v>1523</v>
      </c>
      <c r="D159" s="316"/>
    </row>
    <row r="160" spans="1:4" s="246" customFormat="1" ht="12.75" customHeight="1">
      <c r="A160" s="247"/>
      <c r="B160" s="298" t="s">
        <v>789</v>
      </c>
      <c r="C160" s="299" t="s">
        <v>1524</v>
      </c>
      <c r="D160" s="316"/>
    </row>
    <row r="161" spans="1:4" s="246" customFormat="1" ht="12.75" customHeight="1">
      <c r="A161" s="247"/>
      <c r="B161" s="298" t="s">
        <v>790</v>
      </c>
      <c r="C161" s="299" t="s">
        <v>1525</v>
      </c>
      <c r="D161" s="316"/>
    </row>
    <row r="162" spans="1:4" s="246" customFormat="1" ht="12.75" customHeight="1">
      <c r="A162" s="247"/>
      <c r="B162" s="298" t="s">
        <v>791</v>
      </c>
      <c r="C162" s="299" t="s">
        <v>1526</v>
      </c>
      <c r="D162" s="316"/>
    </row>
    <row r="163" spans="1:4" s="246" customFormat="1" ht="12.75" customHeight="1">
      <c r="A163" s="247"/>
      <c r="B163" s="298" t="s">
        <v>792</v>
      </c>
      <c r="C163" s="299" t="s">
        <v>1527</v>
      </c>
      <c r="D163" s="316"/>
    </row>
    <row r="164" spans="1:4" s="246" customFormat="1" ht="12.75" customHeight="1">
      <c r="A164" s="247"/>
      <c r="B164" s="298" t="s">
        <v>793</v>
      </c>
      <c r="C164" s="299" t="s">
        <v>1528</v>
      </c>
      <c r="D164" s="316"/>
    </row>
    <row r="165" spans="1:4" s="246" customFormat="1" ht="12.75" customHeight="1">
      <c r="A165" s="247"/>
      <c r="B165" s="298" t="s">
        <v>794</v>
      </c>
      <c r="C165" s="299" t="s">
        <v>1529</v>
      </c>
      <c r="D165" s="316"/>
    </row>
    <row r="166" spans="1:4" s="246" customFormat="1" ht="12.75" customHeight="1">
      <c r="A166" s="247"/>
      <c r="B166" s="298" t="s">
        <v>795</v>
      </c>
      <c r="C166" s="299" t="s">
        <v>1530</v>
      </c>
      <c r="D166" s="316"/>
    </row>
    <row r="167" spans="1:4" s="246" customFormat="1" ht="12.75" customHeight="1">
      <c r="A167" s="247"/>
      <c r="B167" s="298" t="s">
        <v>796</v>
      </c>
      <c r="C167" s="299" t="s">
        <v>1531</v>
      </c>
      <c r="D167" s="316"/>
    </row>
    <row r="168" spans="1:4" s="246" customFormat="1" ht="12.75" customHeight="1">
      <c r="A168" s="247"/>
      <c r="B168" s="298" t="s">
        <v>797</v>
      </c>
      <c r="C168" s="299" t="s">
        <v>1532</v>
      </c>
      <c r="D168" s="316"/>
    </row>
    <row r="169" spans="1:4" s="246" customFormat="1" ht="12.75" customHeight="1">
      <c r="A169" s="247"/>
      <c r="B169" s="298" t="s">
        <v>798</v>
      </c>
      <c r="C169" s="299" t="s">
        <v>1533</v>
      </c>
      <c r="D169" s="316"/>
    </row>
    <row r="170" spans="1:4" s="246" customFormat="1" ht="12.75" customHeight="1">
      <c r="A170" s="247"/>
      <c r="B170" s="298" t="s">
        <v>799</v>
      </c>
      <c r="C170" s="299" t="s">
        <v>1534</v>
      </c>
      <c r="D170" s="316"/>
    </row>
    <row r="171" spans="1:4" s="246" customFormat="1" ht="12.75" customHeight="1">
      <c r="A171" s="247"/>
      <c r="B171" s="298" t="s">
        <v>800</v>
      </c>
      <c r="C171" s="299" t="s">
        <v>1535</v>
      </c>
      <c r="D171" s="316"/>
    </row>
    <row r="172" spans="1:4" s="246" customFormat="1" ht="12.75" customHeight="1">
      <c r="A172" s="247"/>
      <c r="B172" s="298" t="s">
        <v>801</v>
      </c>
      <c r="C172" s="299" t="s">
        <v>1536</v>
      </c>
      <c r="D172" s="316"/>
    </row>
    <row r="173" spans="1:4" s="246" customFormat="1" ht="12.75" customHeight="1">
      <c r="A173" s="247"/>
      <c r="B173" s="298" t="s">
        <v>802</v>
      </c>
      <c r="C173" s="299" t="s">
        <v>1537</v>
      </c>
      <c r="D173" s="316"/>
    </row>
    <row r="174" spans="1:4" s="246" customFormat="1" ht="12.75" customHeight="1">
      <c r="A174" s="247"/>
      <c r="B174" s="298" t="s">
        <v>803</v>
      </c>
      <c r="C174" s="299" t="s">
        <v>1738</v>
      </c>
      <c r="D174" s="316"/>
    </row>
    <row r="175" spans="1:4" s="246" customFormat="1" ht="12.75" customHeight="1">
      <c r="A175" s="247"/>
      <c r="B175" s="298" t="s">
        <v>804</v>
      </c>
      <c r="C175" s="299" t="s">
        <v>1538</v>
      </c>
      <c r="D175" s="316"/>
    </row>
    <row r="176" spans="1:4" s="246" customFormat="1" ht="12.75" customHeight="1">
      <c r="A176" s="247"/>
      <c r="B176" s="298" t="s">
        <v>805</v>
      </c>
      <c r="C176" s="299" t="s">
        <v>1539</v>
      </c>
      <c r="D176" s="316"/>
    </row>
    <row r="177" spans="1:4" s="246" customFormat="1" ht="12.75" customHeight="1">
      <c r="A177" s="247"/>
      <c r="B177" s="298" t="s">
        <v>806</v>
      </c>
      <c r="C177" s="299" t="s">
        <v>1540</v>
      </c>
      <c r="D177" s="316"/>
    </row>
    <row r="178" spans="1:4" s="246" customFormat="1" ht="12.75" customHeight="1">
      <c r="A178" s="247"/>
      <c r="B178" s="298" t="s">
        <v>807</v>
      </c>
      <c r="C178" s="299" t="s">
        <v>1541</v>
      </c>
      <c r="D178" s="316"/>
    </row>
    <row r="179" spans="1:4" s="246" customFormat="1" ht="12.75" customHeight="1">
      <c r="A179" s="247"/>
      <c r="B179" s="298" t="s">
        <v>808</v>
      </c>
      <c r="C179" s="299" t="s">
        <v>1542</v>
      </c>
      <c r="D179" s="316"/>
    </row>
    <row r="180" spans="1:4" s="246" customFormat="1" ht="12.75" customHeight="1">
      <c r="A180" s="247"/>
      <c r="B180" s="298" t="s">
        <v>809</v>
      </c>
      <c r="C180" s="299" t="s">
        <v>1543</v>
      </c>
      <c r="D180" s="316"/>
    </row>
    <row r="181" spans="1:4" s="246" customFormat="1" ht="12.75" customHeight="1">
      <c r="A181" s="247"/>
      <c r="B181" s="298" t="s">
        <v>810</v>
      </c>
      <c r="C181" s="299" t="s">
        <v>1544</v>
      </c>
      <c r="D181" s="316"/>
    </row>
    <row r="182" spans="1:4" s="246" customFormat="1" ht="12.75" customHeight="1">
      <c r="A182" s="247"/>
      <c r="B182" s="298" t="s">
        <v>811</v>
      </c>
      <c r="C182" s="299" t="s">
        <v>1545</v>
      </c>
      <c r="D182" s="316"/>
    </row>
    <row r="183" spans="1:4" s="246" customFormat="1" ht="12.75" customHeight="1">
      <c r="A183" s="247"/>
      <c r="B183" s="298" t="s">
        <v>812</v>
      </c>
      <c r="C183" s="299" t="s">
        <v>1546</v>
      </c>
      <c r="D183" s="316"/>
    </row>
    <row r="184" spans="1:4" s="246" customFormat="1" ht="12.75" customHeight="1">
      <c r="A184" s="247"/>
      <c r="B184" s="298" t="s">
        <v>813</v>
      </c>
      <c r="C184" s="301" t="s">
        <v>1547</v>
      </c>
      <c r="D184" s="316"/>
    </row>
    <row r="185" spans="1:4" s="246" customFormat="1" ht="12.75" customHeight="1">
      <c r="A185" s="247"/>
      <c r="B185" s="298" t="s">
        <v>814</v>
      </c>
      <c r="C185" s="299" t="s">
        <v>1548</v>
      </c>
      <c r="D185" s="316"/>
    </row>
    <row r="186" spans="1:4" s="246" customFormat="1" ht="12.75" customHeight="1">
      <c r="A186" s="247"/>
      <c r="B186" s="298" t="s">
        <v>815</v>
      </c>
      <c r="C186" s="299" t="s">
        <v>1549</v>
      </c>
      <c r="D186" s="316"/>
    </row>
    <row r="187" spans="1:4" s="246" customFormat="1" ht="12.75" customHeight="1">
      <c r="A187" s="247"/>
      <c r="B187" s="298" t="s">
        <v>816</v>
      </c>
      <c r="C187" s="299" t="s">
        <v>1550</v>
      </c>
      <c r="D187" s="316"/>
    </row>
    <row r="188" spans="1:4" s="246" customFormat="1" ht="12.75" customHeight="1">
      <c r="A188" s="247"/>
      <c r="B188" s="298" t="s">
        <v>817</v>
      </c>
      <c r="C188" s="299" t="s">
        <v>1551</v>
      </c>
      <c r="D188" s="316"/>
    </row>
    <row r="189" spans="1:4" s="246" customFormat="1" ht="12.75" customHeight="1">
      <c r="A189" s="247"/>
      <c r="B189" s="298" t="s">
        <v>818</v>
      </c>
      <c r="C189" s="299" t="s">
        <v>1552</v>
      </c>
      <c r="D189" s="316"/>
    </row>
    <row r="190" spans="1:4" s="246" customFormat="1" ht="12.75" customHeight="1">
      <c r="A190" s="247"/>
      <c r="B190" s="298" t="s">
        <v>819</v>
      </c>
      <c r="C190" s="299" t="s">
        <v>1553</v>
      </c>
      <c r="D190" s="316"/>
    </row>
    <row r="191" spans="1:4" s="246" customFormat="1" ht="12.75" customHeight="1">
      <c r="A191" s="247"/>
      <c r="B191" s="298" t="s">
        <v>820</v>
      </c>
      <c r="C191" s="299" t="s">
        <v>1554</v>
      </c>
      <c r="D191" s="316"/>
    </row>
    <row r="192" spans="1:4" s="246" customFormat="1" ht="12.75" customHeight="1">
      <c r="A192" s="247"/>
      <c r="B192" s="298" t="s">
        <v>821</v>
      </c>
      <c r="C192" s="299" t="s">
        <v>1726</v>
      </c>
      <c r="D192" s="316"/>
    </row>
    <row r="193" spans="1:4" s="246" customFormat="1" ht="12.75" customHeight="1">
      <c r="A193" s="247"/>
      <c r="B193" s="298" t="s">
        <v>822</v>
      </c>
      <c r="C193" s="299" t="s">
        <v>1555</v>
      </c>
      <c r="D193" s="316"/>
    </row>
    <row r="194" spans="1:4" s="246" customFormat="1" ht="12.75" customHeight="1">
      <c r="A194" s="247"/>
      <c r="B194" s="298" t="s">
        <v>823</v>
      </c>
      <c r="C194" s="299" t="s">
        <v>1556</v>
      </c>
      <c r="D194" s="316"/>
    </row>
    <row r="195" spans="1:4" s="246" customFormat="1" ht="12.75" customHeight="1">
      <c r="A195" s="247"/>
      <c r="B195" s="298" t="s">
        <v>824</v>
      </c>
      <c r="C195" s="299" t="s">
        <v>1557</v>
      </c>
      <c r="D195" s="316"/>
    </row>
    <row r="196" spans="1:4" s="246" customFormat="1" ht="12.75" customHeight="1">
      <c r="A196" s="247"/>
      <c r="B196" s="298" t="s">
        <v>825</v>
      </c>
      <c r="C196" s="299" t="s">
        <v>1558</v>
      </c>
      <c r="D196" s="316"/>
    </row>
    <row r="197" spans="1:4" s="246" customFormat="1" ht="12.75" customHeight="1">
      <c r="A197" s="247"/>
      <c r="B197" s="298" t="s">
        <v>826</v>
      </c>
      <c r="C197" s="299" t="s">
        <v>1559</v>
      </c>
      <c r="D197" s="316"/>
    </row>
    <row r="198" spans="1:4" s="246" customFormat="1" ht="12.75" customHeight="1">
      <c r="A198" s="247"/>
      <c r="B198" s="298" t="s">
        <v>827</v>
      </c>
      <c r="C198" s="299" t="s">
        <v>1560</v>
      </c>
      <c r="D198" s="316"/>
    </row>
    <row r="199" spans="1:4" s="246" customFormat="1" ht="12.75" customHeight="1">
      <c r="A199" s="247"/>
      <c r="B199" s="298" t="s">
        <v>828</v>
      </c>
      <c r="C199" s="299" t="s">
        <v>1561</v>
      </c>
      <c r="D199" s="316"/>
    </row>
    <row r="200" spans="1:4" s="246" customFormat="1" ht="12.75" customHeight="1">
      <c r="A200" s="247"/>
      <c r="B200" s="298" t="s">
        <v>829</v>
      </c>
      <c r="C200" s="299" t="s">
        <v>1562</v>
      </c>
      <c r="D200" s="316"/>
    </row>
    <row r="201" spans="1:4" s="246" customFormat="1" ht="12.75" customHeight="1">
      <c r="A201" s="247"/>
      <c r="B201" s="298" t="s">
        <v>830</v>
      </c>
      <c r="C201" s="299" t="s">
        <v>1563</v>
      </c>
      <c r="D201" s="316"/>
    </row>
    <row r="202" spans="1:4" s="246" customFormat="1" ht="12.75" customHeight="1">
      <c r="A202" s="247"/>
      <c r="B202" s="298" t="s">
        <v>831</v>
      </c>
      <c r="C202" s="299" t="s">
        <v>1564</v>
      </c>
      <c r="D202" s="316"/>
    </row>
    <row r="203" spans="1:4" s="246" customFormat="1" ht="12.75" customHeight="1">
      <c r="A203" s="247"/>
      <c r="B203" s="298" t="s">
        <v>832</v>
      </c>
      <c r="C203" s="299" t="s">
        <v>1565</v>
      </c>
      <c r="D203" s="316"/>
    </row>
    <row r="204" spans="1:4" s="246" customFormat="1" ht="12.75" customHeight="1">
      <c r="A204" s="247"/>
      <c r="B204" s="298" t="s">
        <v>833</v>
      </c>
      <c r="C204" s="299" t="s">
        <v>1566</v>
      </c>
      <c r="D204" s="316"/>
    </row>
    <row r="205" spans="1:4" s="246" customFormat="1" ht="12.75" customHeight="1">
      <c r="A205" s="247"/>
      <c r="B205" s="298" t="s">
        <v>834</v>
      </c>
      <c r="C205" s="299" t="s">
        <v>1567</v>
      </c>
      <c r="D205" s="316"/>
    </row>
    <row r="206" spans="1:4" s="246" customFormat="1" ht="12.75" customHeight="1">
      <c r="A206" s="247"/>
      <c r="B206" s="298" t="s">
        <v>835</v>
      </c>
      <c r="C206" s="299" t="s">
        <v>1568</v>
      </c>
      <c r="D206" s="316"/>
    </row>
    <row r="207" spans="1:4" s="246" customFormat="1" ht="12.75" customHeight="1">
      <c r="A207" s="247"/>
      <c r="B207" s="298" t="s">
        <v>836</v>
      </c>
      <c r="C207" s="299" t="s">
        <v>1569</v>
      </c>
      <c r="D207" s="316"/>
    </row>
    <row r="208" spans="1:4" s="246" customFormat="1" ht="12.75" customHeight="1">
      <c r="A208" s="302"/>
      <c r="B208" s="298" t="s">
        <v>837</v>
      </c>
      <c r="C208" s="299" t="s">
        <v>1570</v>
      </c>
      <c r="D208" s="316"/>
    </row>
    <row r="209" spans="1:4" s="246" customFormat="1" ht="12.75" customHeight="1">
      <c r="A209" s="247"/>
      <c r="B209" s="298" t="s">
        <v>838</v>
      </c>
      <c r="C209" s="299" t="s">
        <v>1571</v>
      </c>
      <c r="D209" s="316"/>
    </row>
    <row r="210" spans="1:4" s="246" customFormat="1" ht="12.75" customHeight="1">
      <c r="A210" s="247"/>
      <c r="B210" s="298" t="s">
        <v>839</v>
      </c>
      <c r="C210" s="299" t="s">
        <v>1572</v>
      </c>
      <c r="D210" s="316"/>
    </row>
    <row r="211" spans="1:4" s="246" customFormat="1" ht="12.75" customHeight="1">
      <c r="A211" s="247"/>
      <c r="B211" s="298" t="s">
        <v>840</v>
      </c>
      <c r="C211" s="299" t="s">
        <v>1573</v>
      </c>
      <c r="D211" s="316"/>
    </row>
    <row r="212" spans="1:4" s="246" customFormat="1" ht="12.75" customHeight="1">
      <c r="A212" s="247"/>
      <c r="B212" s="298" t="s">
        <v>841</v>
      </c>
      <c r="C212" s="299" t="s">
        <v>1574</v>
      </c>
      <c r="D212" s="316"/>
    </row>
    <row r="213" spans="1:4" s="246" customFormat="1" ht="12.75" customHeight="1">
      <c r="A213" s="247"/>
      <c r="B213" s="298" t="s">
        <v>842</v>
      </c>
      <c r="C213" s="299" t="s">
        <v>1575</v>
      </c>
      <c r="D213" s="316"/>
    </row>
    <row r="214" spans="1:4" s="246" customFormat="1" ht="12.75" customHeight="1">
      <c r="A214" s="247"/>
      <c r="B214" s="298" t="s">
        <v>843</v>
      </c>
      <c r="C214" s="299" t="s">
        <v>1576</v>
      </c>
      <c r="D214" s="316"/>
    </row>
    <row r="215" spans="1:4" s="246" customFormat="1" ht="12.75" customHeight="1">
      <c r="A215" s="247"/>
      <c r="B215" s="298" t="s">
        <v>844</v>
      </c>
      <c r="C215" s="299" t="s">
        <v>1577</v>
      </c>
      <c r="D215" s="316"/>
    </row>
    <row r="216" spans="1:4" s="246" customFormat="1" ht="12.75" customHeight="1">
      <c r="A216" s="247"/>
      <c r="B216" s="298" t="s">
        <v>845</v>
      </c>
      <c r="C216" s="299" t="s">
        <v>1578</v>
      </c>
      <c r="D216" s="316"/>
    </row>
    <row r="217" spans="1:4" s="246" customFormat="1" ht="12.75" customHeight="1">
      <c r="A217" s="247"/>
      <c r="B217" s="298" t="s">
        <v>846</v>
      </c>
      <c r="C217" s="299" t="s">
        <v>1579</v>
      </c>
      <c r="D217" s="316"/>
    </row>
    <row r="218" spans="1:4" s="246" customFormat="1" ht="12.75" customHeight="1">
      <c r="A218" s="247"/>
      <c r="B218" s="298" t="s">
        <v>847</v>
      </c>
      <c r="C218" s="299" t="s">
        <v>1580</v>
      </c>
      <c r="D218" s="316"/>
    </row>
    <row r="219" spans="1:4" s="246" customFormat="1" ht="12.75" customHeight="1">
      <c r="A219" s="247"/>
      <c r="B219" s="298" t="s">
        <v>848</v>
      </c>
      <c r="C219" s="299" t="s">
        <v>1581</v>
      </c>
      <c r="D219" s="316"/>
    </row>
    <row r="220" spans="1:4" s="246" customFormat="1" ht="12.75" customHeight="1">
      <c r="A220" s="247"/>
      <c r="B220" s="298" t="s">
        <v>849</v>
      </c>
      <c r="C220" s="299" t="s">
        <v>1582</v>
      </c>
      <c r="D220" s="316"/>
    </row>
    <row r="221" spans="1:4" s="246" customFormat="1" ht="12.75" customHeight="1">
      <c r="A221" s="247"/>
      <c r="B221" s="298" t="s">
        <v>850</v>
      </c>
      <c r="C221" s="299" t="s">
        <v>1583</v>
      </c>
      <c r="D221" s="316"/>
    </row>
    <row r="222" spans="1:4" s="246" customFormat="1" ht="12.75" customHeight="1">
      <c r="A222" s="247"/>
      <c r="B222" s="298" t="s">
        <v>851</v>
      </c>
      <c r="C222" s="299" t="s">
        <v>1584</v>
      </c>
      <c r="D222" s="316"/>
    </row>
    <row r="223" spans="1:4" s="246" customFormat="1" ht="12.75" customHeight="1">
      <c r="A223" s="247"/>
      <c r="B223" s="298" t="s">
        <v>852</v>
      </c>
      <c r="C223" s="299" t="s">
        <v>1585</v>
      </c>
      <c r="D223" s="316"/>
    </row>
    <row r="224" spans="1:4" s="246" customFormat="1" ht="12.75" customHeight="1">
      <c r="A224" s="247"/>
      <c r="B224" s="298" t="s">
        <v>853</v>
      </c>
      <c r="C224" s="299" t="s">
        <v>1586</v>
      </c>
      <c r="D224" s="316"/>
    </row>
    <row r="225" spans="1:4" s="246" customFormat="1" ht="12.75" customHeight="1">
      <c r="A225" s="247"/>
      <c r="B225" s="298" t="s">
        <v>854</v>
      </c>
      <c r="C225" s="299" t="s">
        <v>1587</v>
      </c>
      <c r="D225" s="316"/>
    </row>
    <row r="226" spans="1:4" s="246" customFormat="1" ht="12.75" customHeight="1">
      <c r="A226" s="247"/>
      <c r="B226" s="298" t="s">
        <v>855</v>
      </c>
      <c r="C226" s="299" t="s">
        <v>1588</v>
      </c>
      <c r="D226" s="316"/>
    </row>
    <row r="227" spans="1:4" s="246" customFormat="1" ht="12.75" customHeight="1">
      <c r="A227" s="247"/>
      <c r="B227" s="298" t="s">
        <v>856</v>
      </c>
      <c r="C227" s="299" t="s">
        <v>1589</v>
      </c>
      <c r="D227" s="316"/>
    </row>
    <row r="228" spans="1:4" s="246" customFormat="1" ht="12.75" customHeight="1">
      <c r="A228" s="247"/>
      <c r="B228" s="298" t="s">
        <v>857</v>
      </c>
      <c r="C228" s="299" t="s">
        <v>1718</v>
      </c>
      <c r="D228" s="316"/>
    </row>
    <row r="229" spans="1:4" s="246" customFormat="1" ht="12.75" customHeight="1">
      <c r="A229" s="247"/>
      <c r="B229" s="298" t="s">
        <v>858</v>
      </c>
      <c r="C229" s="299" t="s">
        <v>1590</v>
      </c>
      <c r="D229" s="316"/>
    </row>
    <row r="230" spans="1:4" s="246" customFormat="1" ht="12.75" customHeight="1">
      <c r="A230" s="247"/>
      <c r="B230" s="298" t="s">
        <v>859</v>
      </c>
      <c r="C230" s="299" t="s">
        <v>1591</v>
      </c>
      <c r="D230" s="316"/>
    </row>
    <row r="231" spans="1:4" s="246" customFormat="1" ht="12.75" customHeight="1">
      <c r="A231" s="247"/>
      <c r="B231" s="298" t="s">
        <v>860</v>
      </c>
      <c r="C231" s="299" t="s">
        <v>1592</v>
      </c>
      <c r="D231" s="316"/>
    </row>
    <row r="232" spans="1:4" s="246" customFormat="1" ht="12.75" customHeight="1">
      <c r="A232" s="247"/>
      <c r="B232" s="298" t="s">
        <v>861</v>
      </c>
      <c r="C232" s="299" t="s">
        <v>1593</v>
      </c>
      <c r="D232" s="316"/>
    </row>
    <row r="233" spans="1:4" s="246" customFormat="1" ht="12.75" customHeight="1">
      <c r="A233" s="247"/>
      <c r="B233" s="298" t="s">
        <v>862</v>
      </c>
      <c r="C233" s="299" t="s">
        <v>1594</v>
      </c>
      <c r="D233" s="316"/>
    </row>
    <row r="234" spans="1:4" s="246" customFormat="1" ht="12.75" customHeight="1">
      <c r="A234" s="247"/>
      <c r="B234" s="298" t="s">
        <v>863</v>
      </c>
      <c r="C234" s="299" t="s">
        <v>1595</v>
      </c>
      <c r="D234" s="316"/>
    </row>
    <row r="235" spans="1:4" s="246" customFormat="1" ht="12.75" customHeight="1">
      <c r="A235" s="247"/>
      <c r="B235" s="298" t="s">
        <v>864</v>
      </c>
      <c r="C235" s="299" t="s">
        <v>1719</v>
      </c>
      <c r="D235" s="316"/>
    </row>
    <row r="236" spans="1:4" s="246" customFormat="1" ht="12.75" customHeight="1">
      <c r="A236" s="247"/>
      <c r="B236" s="298" t="s">
        <v>865</v>
      </c>
      <c r="C236" s="299" t="s">
        <v>1720</v>
      </c>
      <c r="D236" s="316"/>
    </row>
    <row r="237" spans="1:4" s="246" customFormat="1" ht="12.75" customHeight="1">
      <c r="A237" s="247"/>
      <c r="B237" s="298" t="s">
        <v>866</v>
      </c>
      <c r="C237" s="299" t="s">
        <v>1596</v>
      </c>
      <c r="D237" s="316"/>
    </row>
    <row r="238" spans="1:4" s="246" customFormat="1" ht="12.75" customHeight="1">
      <c r="A238" s="247"/>
      <c r="B238" s="298" t="s">
        <v>867</v>
      </c>
      <c r="C238" s="299" t="s">
        <v>1597</v>
      </c>
      <c r="D238" s="316"/>
    </row>
    <row r="239" spans="1:4" s="246" customFormat="1" ht="12.75" customHeight="1">
      <c r="A239" s="247"/>
      <c r="B239" s="298" t="s">
        <v>868</v>
      </c>
      <c r="C239" s="299" t="s">
        <v>1598</v>
      </c>
      <c r="D239" s="316"/>
    </row>
    <row r="240" spans="1:4" s="246" customFormat="1" ht="12.75" customHeight="1">
      <c r="A240" s="247"/>
      <c r="B240" s="298" t="s">
        <v>869</v>
      </c>
      <c r="C240" s="299" t="s">
        <v>1599</v>
      </c>
      <c r="D240" s="316"/>
    </row>
    <row r="241" spans="1:4" s="246" customFormat="1" ht="12.75" customHeight="1">
      <c r="A241" s="247"/>
      <c r="B241" s="298" t="s">
        <v>870</v>
      </c>
      <c r="C241" s="299" t="s">
        <v>1600</v>
      </c>
      <c r="D241" s="316"/>
    </row>
    <row r="242" spans="1:4" s="246" customFormat="1" ht="12.75" customHeight="1">
      <c r="A242" s="247"/>
      <c r="B242" s="298" t="s">
        <v>871</v>
      </c>
      <c r="C242" s="299" t="s">
        <v>1601</v>
      </c>
      <c r="D242" s="316"/>
    </row>
    <row r="243" spans="1:4" s="246" customFormat="1" ht="12.75" customHeight="1">
      <c r="A243" s="247"/>
      <c r="B243" s="298" t="s">
        <v>872</v>
      </c>
      <c r="C243" s="299" t="s">
        <v>1602</v>
      </c>
      <c r="D243" s="316"/>
    </row>
    <row r="244" spans="1:4" s="246" customFormat="1" ht="12.75" customHeight="1">
      <c r="A244" s="247"/>
      <c r="B244" s="298" t="s">
        <v>873</v>
      </c>
      <c r="C244" s="299" t="s">
        <v>1603</v>
      </c>
      <c r="D244" s="316"/>
    </row>
    <row r="245" spans="1:4" s="246" customFormat="1" ht="12.75" customHeight="1">
      <c r="A245" s="247"/>
      <c r="B245" s="298" t="s">
        <v>874</v>
      </c>
      <c r="C245" s="299" t="s">
        <v>1604</v>
      </c>
      <c r="D245" s="316"/>
    </row>
    <row r="246" spans="1:4" s="246" customFormat="1" ht="12.75" customHeight="1">
      <c r="A246" s="247"/>
      <c r="B246" s="298" t="s">
        <v>875</v>
      </c>
      <c r="C246" s="299" t="s">
        <v>1605</v>
      </c>
      <c r="D246" s="316"/>
    </row>
    <row r="247" spans="1:4" s="246" customFormat="1" ht="12.75" customHeight="1">
      <c r="A247" s="247"/>
      <c r="B247" s="298" t="s">
        <v>876</v>
      </c>
      <c r="C247" s="299" t="s">
        <v>1606</v>
      </c>
      <c r="D247" s="316"/>
    </row>
    <row r="248" spans="1:4" s="246" customFormat="1" ht="12.75" customHeight="1">
      <c r="A248" s="247"/>
      <c r="B248" s="298" t="s">
        <v>877</v>
      </c>
      <c r="C248" s="299" t="s">
        <v>1607</v>
      </c>
      <c r="D248" s="316"/>
    </row>
    <row r="249" spans="1:4" s="246" customFormat="1" ht="12.75" customHeight="1">
      <c r="A249" s="247"/>
      <c r="B249" s="298" t="s">
        <v>878</v>
      </c>
      <c r="C249" s="299" t="s">
        <v>1608</v>
      </c>
      <c r="D249" s="316"/>
    </row>
    <row r="250" spans="1:4" s="246" customFormat="1" ht="12.75" customHeight="1">
      <c r="A250" s="247"/>
      <c r="B250" s="298" t="s">
        <v>879</v>
      </c>
      <c r="C250" s="299" t="s">
        <v>1609</v>
      </c>
      <c r="D250" s="316"/>
    </row>
    <row r="251" spans="1:4" s="246" customFormat="1" ht="12.75" customHeight="1">
      <c r="A251" s="247"/>
      <c r="B251" s="298" t="s">
        <v>880</v>
      </c>
      <c r="C251" s="299" t="s">
        <v>1610</v>
      </c>
      <c r="D251" s="316"/>
    </row>
    <row r="252" spans="1:4" s="246" customFormat="1" ht="12.75" customHeight="1">
      <c r="A252" s="247"/>
      <c r="B252" s="298" t="s">
        <v>881</v>
      </c>
      <c r="C252" s="299" t="s">
        <v>1611</v>
      </c>
      <c r="D252" s="316"/>
    </row>
    <row r="253" spans="1:4" s="246" customFormat="1" ht="12.75" customHeight="1">
      <c r="A253" s="247"/>
      <c r="B253" s="298" t="s">
        <v>882</v>
      </c>
      <c r="C253" s="299" t="s">
        <v>1612</v>
      </c>
      <c r="D253" s="316"/>
    </row>
    <row r="254" spans="1:4" s="246" customFormat="1" ht="12.75" customHeight="1">
      <c r="A254" s="247"/>
      <c r="B254" s="298" t="s">
        <v>883</v>
      </c>
      <c r="C254" s="299" t="s">
        <v>1613</v>
      </c>
      <c r="D254" s="316"/>
    </row>
    <row r="255" spans="1:4" s="246" customFormat="1" ht="12.75" customHeight="1">
      <c r="A255" s="247"/>
      <c r="B255" s="298" t="s">
        <v>884</v>
      </c>
      <c r="C255" s="299" t="s">
        <v>1614</v>
      </c>
      <c r="D255" s="316"/>
    </row>
    <row r="256" spans="1:4" s="246" customFormat="1" ht="12.75" customHeight="1">
      <c r="A256" s="247"/>
      <c r="B256" s="298" t="s">
        <v>885</v>
      </c>
      <c r="C256" s="299" t="s">
        <v>1615</v>
      </c>
      <c r="D256" s="316"/>
    </row>
    <row r="257" spans="1:4" s="246" customFormat="1" ht="12.75" customHeight="1">
      <c r="A257" s="247"/>
      <c r="B257" s="298" t="s">
        <v>886</v>
      </c>
      <c r="C257" s="299" t="s">
        <v>1616</v>
      </c>
      <c r="D257" s="316"/>
    </row>
    <row r="258" spans="1:4" s="246" customFormat="1" ht="12.75" customHeight="1">
      <c r="A258" s="247"/>
      <c r="B258" s="298" t="s">
        <v>887</v>
      </c>
      <c r="C258" s="299" t="s">
        <v>1617</v>
      </c>
      <c r="D258" s="316"/>
    </row>
    <row r="259" spans="1:4" s="246" customFormat="1" ht="12.75" customHeight="1">
      <c r="A259" s="247"/>
      <c r="B259" s="298" t="s">
        <v>888</v>
      </c>
      <c r="C259" s="299" t="s">
        <v>1618</v>
      </c>
      <c r="D259" s="316"/>
    </row>
    <row r="260" spans="1:4" s="246" customFormat="1" ht="12.75" customHeight="1">
      <c r="A260" s="247"/>
      <c r="B260" s="298" t="s">
        <v>889</v>
      </c>
      <c r="C260" s="299" t="s">
        <v>1619</v>
      </c>
      <c r="D260" s="316"/>
    </row>
    <row r="261" spans="1:4" s="246" customFormat="1" ht="12.75" customHeight="1">
      <c r="A261" s="247"/>
      <c r="B261" s="298" t="s">
        <v>890</v>
      </c>
      <c r="C261" s="299" t="s">
        <v>1620</v>
      </c>
      <c r="D261" s="316"/>
    </row>
    <row r="262" spans="1:4" s="246" customFormat="1" ht="12.75" customHeight="1">
      <c r="A262" s="247"/>
      <c r="B262" s="298" t="s">
        <v>891</v>
      </c>
      <c r="C262" s="299" t="s">
        <v>1621</v>
      </c>
      <c r="D262" s="316"/>
    </row>
    <row r="263" spans="1:4" s="246" customFormat="1" ht="12.75" customHeight="1">
      <c r="A263" s="247"/>
      <c r="B263" s="298" t="s">
        <v>892</v>
      </c>
      <c r="C263" s="299" t="s">
        <v>1622</v>
      </c>
      <c r="D263" s="316"/>
    </row>
    <row r="264" spans="1:4" s="246" customFormat="1" ht="12.75" customHeight="1">
      <c r="A264" s="247"/>
      <c r="B264" s="298" t="s">
        <v>893</v>
      </c>
      <c r="C264" s="299" t="s">
        <v>1623</v>
      </c>
      <c r="D264" s="316"/>
    </row>
    <row r="265" spans="1:4" s="246" customFormat="1" ht="12.75" customHeight="1">
      <c r="A265" s="247"/>
      <c r="B265" s="298" t="s">
        <v>894</v>
      </c>
      <c r="C265" s="299" t="s">
        <v>1624</v>
      </c>
      <c r="D265" s="316"/>
    </row>
    <row r="266" spans="1:4" s="246" customFormat="1" ht="12.75" customHeight="1">
      <c r="A266" s="247"/>
      <c r="B266" s="298" t="s">
        <v>895</v>
      </c>
      <c r="C266" s="299" t="s">
        <v>1625</v>
      </c>
      <c r="D266" s="316"/>
    </row>
    <row r="267" spans="1:4" s="246" customFormat="1" ht="12.75" customHeight="1">
      <c r="A267" s="247"/>
      <c r="B267" s="298" t="s">
        <v>896</v>
      </c>
      <c r="C267" s="299" t="s">
        <v>1626</v>
      </c>
      <c r="D267" s="316"/>
    </row>
    <row r="268" spans="1:4" s="246" customFormat="1" ht="12.75" customHeight="1">
      <c r="A268" s="247"/>
      <c r="B268" s="298" t="s">
        <v>897</v>
      </c>
      <c r="C268" s="299" t="s">
        <v>1627</v>
      </c>
      <c r="D268" s="316"/>
    </row>
    <row r="269" spans="1:4" s="246" customFormat="1" ht="12.75" customHeight="1">
      <c r="A269" s="247"/>
      <c r="B269" s="298" t="s">
        <v>898</v>
      </c>
      <c r="C269" s="299" t="s">
        <v>1628</v>
      </c>
      <c r="D269" s="316"/>
    </row>
    <row r="270" spans="1:4" s="246" customFormat="1" ht="12.75" customHeight="1">
      <c r="A270" s="247"/>
      <c r="B270" s="298" t="s">
        <v>899</v>
      </c>
      <c r="C270" s="299" t="s">
        <v>1629</v>
      </c>
      <c r="D270" s="316"/>
    </row>
    <row r="271" spans="1:4" s="246" customFormat="1" ht="12.75" customHeight="1">
      <c r="A271" s="247"/>
      <c r="B271" s="298" t="s">
        <v>900</v>
      </c>
      <c r="C271" s="299" t="s">
        <v>1630</v>
      </c>
      <c r="D271" s="316"/>
    </row>
    <row r="272" spans="1:4" s="246" customFormat="1" ht="12.75" customHeight="1">
      <c r="A272" s="247"/>
      <c r="B272" s="298" t="s">
        <v>901</v>
      </c>
      <c r="C272" s="299" t="s">
        <v>1631</v>
      </c>
      <c r="D272" s="316"/>
    </row>
    <row r="273" spans="1:4" s="246" customFormat="1" ht="12.75" customHeight="1">
      <c r="A273" s="247"/>
      <c r="B273" s="298" t="s">
        <v>902</v>
      </c>
      <c r="C273" s="299" t="s">
        <v>1632</v>
      </c>
      <c r="D273" s="316"/>
    </row>
    <row r="274" spans="1:4" s="246" customFormat="1" ht="12.75" customHeight="1">
      <c r="A274" s="247"/>
      <c r="B274" s="298" t="s">
        <v>903</v>
      </c>
      <c r="C274" s="299" t="s">
        <v>1633</v>
      </c>
      <c r="D274" s="316"/>
    </row>
    <row r="275" spans="1:4" s="246" customFormat="1" ht="12.75" customHeight="1">
      <c r="A275" s="247"/>
      <c r="B275" s="298" t="s">
        <v>904</v>
      </c>
      <c r="C275" s="299" t="s">
        <v>1634</v>
      </c>
      <c r="D275" s="316"/>
    </row>
    <row r="276" spans="1:4" s="246" customFormat="1" ht="12.75" customHeight="1">
      <c r="A276" s="247"/>
      <c r="B276" s="298" t="s">
        <v>905</v>
      </c>
      <c r="C276" s="299" t="s">
        <v>1635</v>
      </c>
      <c r="D276" s="316"/>
    </row>
    <row r="277" spans="1:4" s="246" customFormat="1" ht="12.75" customHeight="1">
      <c r="A277" s="247"/>
      <c r="B277" s="298" t="s">
        <v>906</v>
      </c>
      <c r="C277" s="299" t="s">
        <v>1636</v>
      </c>
      <c r="D277" s="316"/>
    </row>
    <row r="278" spans="1:4" s="246" customFormat="1" ht="12.75" customHeight="1">
      <c r="A278" s="247"/>
      <c r="B278" s="298" t="s">
        <v>907</v>
      </c>
      <c r="C278" s="299" t="s">
        <v>1637</v>
      </c>
      <c r="D278" s="316"/>
    </row>
    <row r="279" spans="1:4" s="246" customFormat="1" ht="12.75" customHeight="1">
      <c r="A279" s="247"/>
      <c r="B279" s="298" t="s">
        <v>908</v>
      </c>
      <c r="C279" s="299" t="s">
        <v>1638</v>
      </c>
      <c r="D279" s="316"/>
    </row>
    <row r="280" spans="1:4" s="246" customFormat="1" ht="12.75" customHeight="1">
      <c r="A280" s="247"/>
      <c r="B280" s="298" t="s">
        <v>909</v>
      </c>
      <c r="C280" s="299" t="s">
        <v>1639</v>
      </c>
      <c r="D280" s="316"/>
    </row>
    <row r="281" spans="1:4" s="246" customFormat="1" ht="12.75" customHeight="1">
      <c r="A281" s="247"/>
      <c r="B281" s="298" t="s">
        <v>910</v>
      </c>
      <c r="C281" s="299" t="s">
        <v>1640</v>
      </c>
      <c r="D281" s="316"/>
    </row>
    <row r="282" spans="1:4" s="246" customFormat="1" ht="12.75" customHeight="1">
      <c r="A282" s="247"/>
      <c r="B282" s="298" t="s">
        <v>911</v>
      </c>
      <c r="C282" s="299" t="s">
        <v>1641</v>
      </c>
      <c r="D282" s="316"/>
    </row>
    <row r="283" spans="1:4" s="246" customFormat="1" ht="12.75" customHeight="1">
      <c r="A283" s="247"/>
      <c r="B283" s="298" t="s">
        <v>912</v>
      </c>
      <c r="C283" s="299" t="s">
        <v>1642</v>
      </c>
      <c r="D283" s="316"/>
    </row>
    <row r="284" spans="1:4" s="246" customFormat="1" ht="12.75" customHeight="1">
      <c r="A284" s="247"/>
      <c r="B284" s="298" t="s">
        <v>913</v>
      </c>
      <c r="C284" s="299" t="s">
        <v>1643</v>
      </c>
      <c r="D284" s="316"/>
    </row>
    <row r="285" spans="1:4" s="246" customFormat="1" ht="12.75" customHeight="1">
      <c r="A285" s="247"/>
      <c r="B285" s="298" t="s">
        <v>914</v>
      </c>
      <c r="C285" s="299" t="s">
        <v>1644</v>
      </c>
      <c r="D285" s="316"/>
    </row>
    <row r="286" spans="1:4" s="246" customFormat="1" ht="12.75" customHeight="1">
      <c r="A286" s="247"/>
      <c r="B286" s="298" t="s">
        <v>915</v>
      </c>
      <c r="C286" s="299" t="s">
        <v>1645</v>
      </c>
      <c r="D286" s="316"/>
    </row>
    <row r="287" spans="1:4" s="246" customFormat="1" ht="12.75" customHeight="1">
      <c r="A287" s="247"/>
      <c r="B287" s="298" t="s">
        <v>916</v>
      </c>
      <c r="C287" s="299" t="s">
        <v>1646</v>
      </c>
      <c r="D287" s="316"/>
    </row>
    <row r="288" spans="1:4" s="246" customFormat="1" ht="12.75" customHeight="1">
      <c r="A288" s="247"/>
      <c r="B288" s="298" t="s">
        <v>917</v>
      </c>
      <c r="C288" s="299" t="s">
        <v>1647</v>
      </c>
      <c r="D288" s="316"/>
    </row>
    <row r="289" spans="1:4" s="246" customFormat="1" ht="12.75" customHeight="1">
      <c r="A289" s="247"/>
      <c r="B289" s="298" t="s">
        <v>918</v>
      </c>
      <c r="C289" s="299" t="s">
        <v>1648</v>
      </c>
      <c r="D289" s="316"/>
    </row>
    <row r="290" spans="1:4" s="246" customFormat="1" ht="12.75" customHeight="1">
      <c r="A290" s="247"/>
      <c r="B290" s="298" t="s">
        <v>919</v>
      </c>
      <c r="C290" s="299" t="s">
        <v>1649</v>
      </c>
      <c r="D290" s="316"/>
    </row>
    <row r="291" spans="1:4" s="246" customFormat="1" ht="12.75" customHeight="1">
      <c r="A291" s="247"/>
      <c r="B291" s="298" t="s">
        <v>920</v>
      </c>
      <c r="C291" s="299" t="s">
        <v>1729</v>
      </c>
      <c r="D291" s="316"/>
    </row>
    <row r="292" spans="1:4" s="246" customFormat="1" ht="12.75" customHeight="1">
      <c r="A292" s="247"/>
      <c r="B292" s="298" t="s">
        <v>921</v>
      </c>
      <c r="C292" s="299" t="s">
        <v>1650</v>
      </c>
      <c r="D292" s="316"/>
    </row>
    <row r="293" spans="1:4" s="246" customFormat="1" ht="12.75" customHeight="1">
      <c r="A293" s="247"/>
      <c r="B293" s="298" t="s">
        <v>922</v>
      </c>
      <c r="C293" s="299" t="s">
        <v>1651</v>
      </c>
      <c r="D293" s="317"/>
    </row>
    <row r="294" spans="1:4" s="246" customFormat="1" ht="12.75" customHeight="1">
      <c r="A294" s="247"/>
      <c r="B294" s="298" t="s">
        <v>923</v>
      </c>
      <c r="C294" s="299" t="s">
        <v>1652</v>
      </c>
      <c r="D294" s="317"/>
    </row>
    <row r="295" spans="1:4" s="246" customFormat="1" ht="12.75" customHeight="1">
      <c r="A295" s="247"/>
      <c r="B295" s="298" t="s">
        <v>924</v>
      </c>
      <c r="C295" s="299" t="s">
        <v>1653</v>
      </c>
      <c r="D295" s="317"/>
    </row>
    <row r="296" spans="1:4" s="246" customFormat="1" ht="12.75" customHeight="1">
      <c r="A296" s="247"/>
      <c r="B296" s="298" t="s">
        <v>925</v>
      </c>
      <c r="C296" s="299" t="s">
        <v>1654</v>
      </c>
      <c r="D296" s="317"/>
    </row>
    <row r="297" spans="1:4" s="246" customFormat="1" ht="12.75" customHeight="1">
      <c r="A297" s="247"/>
      <c r="B297" s="298" t="s">
        <v>926</v>
      </c>
      <c r="C297" s="299" t="s">
        <v>1655</v>
      </c>
      <c r="D297" s="317"/>
    </row>
    <row r="298" spans="1:4" s="246" customFormat="1" ht="12.75" customHeight="1">
      <c r="A298" s="247"/>
      <c r="B298" s="298" t="s">
        <v>927</v>
      </c>
      <c r="C298" s="299" t="s">
        <v>1656</v>
      </c>
      <c r="D298" s="317"/>
    </row>
    <row r="299" spans="1:4" s="246" customFormat="1" ht="12.75" customHeight="1">
      <c r="A299" s="247"/>
      <c r="B299" s="298" t="s">
        <v>928</v>
      </c>
      <c r="C299" s="299" t="s">
        <v>1657</v>
      </c>
      <c r="D299" s="317"/>
    </row>
    <row r="300" spans="1:4" s="246" customFormat="1" ht="12.75" customHeight="1">
      <c r="A300" s="247"/>
      <c r="B300" s="298" t="s">
        <v>929</v>
      </c>
      <c r="C300" s="299" t="s">
        <v>1658</v>
      </c>
      <c r="D300" s="317"/>
    </row>
    <row r="301" spans="1:4" s="246" customFormat="1" ht="12.75" customHeight="1">
      <c r="A301" s="247"/>
      <c r="B301" s="298" t="s">
        <v>930</v>
      </c>
      <c r="C301" s="299" t="s">
        <v>1659</v>
      </c>
      <c r="D301" s="317"/>
    </row>
    <row r="302" spans="1:4" s="246" customFormat="1" ht="12.75" customHeight="1">
      <c r="A302" s="247"/>
      <c r="B302" s="298" t="s">
        <v>931</v>
      </c>
      <c r="C302" s="299" t="s">
        <v>1660</v>
      </c>
      <c r="D302" s="317"/>
    </row>
    <row r="303" spans="1:4" s="246" customFormat="1" ht="12.75" customHeight="1">
      <c r="A303" s="247"/>
      <c r="B303" s="298" t="s">
        <v>932</v>
      </c>
      <c r="C303" s="299" t="s">
        <v>1661</v>
      </c>
      <c r="D303" s="317"/>
    </row>
    <row r="304" spans="1:4" s="246" customFormat="1" ht="12.75" customHeight="1">
      <c r="A304" s="247"/>
      <c r="B304" s="298" t="s">
        <v>933</v>
      </c>
      <c r="C304" s="299" t="s">
        <v>1662</v>
      </c>
      <c r="D304" s="317"/>
    </row>
    <row r="305" spans="1:4" s="246" customFormat="1" ht="12.75" customHeight="1">
      <c r="A305" s="247"/>
      <c r="B305" s="298" t="s">
        <v>934</v>
      </c>
      <c r="C305" s="299" t="s">
        <v>1663</v>
      </c>
      <c r="D305" s="317"/>
    </row>
    <row r="306" spans="1:4" s="246" customFormat="1">
      <c r="A306" s="247"/>
      <c r="B306" s="298" t="s">
        <v>935</v>
      </c>
      <c r="C306" s="299" t="s">
        <v>1664</v>
      </c>
      <c r="D306" s="317"/>
    </row>
    <row r="307" spans="1:4" s="246" customFormat="1">
      <c r="A307" s="247"/>
      <c r="B307" s="298" t="s">
        <v>936</v>
      </c>
      <c r="C307" s="299" t="s">
        <v>1665</v>
      </c>
      <c r="D307" s="317"/>
    </row>
    <row r="308" spans="1:4" s="246" customFormat="1">
      <c r="A308" s="247"/>
      <c r="B308" s="298" t="s">
        <v>937</v>
      </c>
      <c r="C308" s="299" t="s">
        <v>1666</v>
      </c>
      <c r="D308" s="317"/>
    </row>
    <row r="309" spans="1:4" s="246" customFormat="1">
      <c r="A309" s="247"/>
      <c r="B309" s="298" t="s">
        <v>938</v>
      </c>
      <c r="C309" s="299" t="s">
        <v>1667</v>
      </c>
      <c r="D309" s="317"/>
    </row>
    <row r="310" spans="1:4" s="246" customFormat="1">
      <c r="A310" s="247"/>
      <c r="B310" s="298" t="s">
        <v>939</v>
      </c>
      <c r="C310" s="299" t="s">
        <v>1668</v>
      </c>
      <c r="D310" s="317"/>
    </row>
    <row r="311" spans="1:4" s="246" customFormat="1">
      <c r="A311" s="247"/>
      <c r="B311" s="298" t="s">
        <v>940</v>
      </c>
      <c r="C311" s="299" t="s">
        <v>1669</v>
      </c>
      <c r="D311" s="317"/>
    </row>
    <row r="312" spans="1:4" s="246" customFormat="1">
      <c r="A312" s="247"/>
      <c r="B312" s="298" t="s">
        <v>941</v>
      </c>
      <c r="C312" s="299" t="s">
        <v>1670</v>
      </c>
      <c r="D312" s="317"/>
    </row>
    <row r="313" spans="1:4" s="246" customFormat="1">
      <c r="A313" s="247"/>
      <c r="B313" s="298" t="s">
        <v>942</v>
      </c>
      <c r="C313" s="299" t="s">
        <v>1671</v>
      </c>
      <c r="D313" s="317"/>
    </row>
    <row r="314" spans="1:4" s="246" customFormat="1">
      <c r="A314" s="247"/>
      <c r="B314" s="298" t="s">
        <v>943</v>
      </c>
      <c r="C314" s="299" t="s">
        <v>1672</v>
      </c>
      <c r="D314" s="317"/>
    </row>
    <row r="315" spans="1:4" s="246" customFormat="1">
      <c r="A315" s="247"/>
      <c r="B315" s="298" t="s">
        <v>944</v>
      </c>
      <c r="C315" s="299" t="s">
        <v>1673</v>
      </c>
      <c r="D315" s="317"/>
    </row>
    <row r="316" spans="1:4" s="246" customFormat="1">
      <c r="A316" s="247"/>
      <c r="B316" s="298" t="s">
        <v>945</v>
      </c>
      <c r="C316" s="299" t="s">
        <v>1674</v>
      </c>
      <c r="D316" s="317"/>
    </row>
    <row r="317" spans="1:4" s="246" customFormat="1">
      <c r="A317" s="247"/>
      <c r="B317" s="298" t="s">
        <v>946</v>
      </c>
      <c r="C317" s="299" t="s">
        <v>1675</v>
      </c>
      <c r="D317" s="317"/>
    </row>
    <row r="318" spans="1:4" s="246" customFormat="1">
      <c r="A318" s="247"/>
      <c r="B318" s="298" t="s">
        <v>947</v>
      </c>
      <c r="C318" s="299" t="s">
        <v>1676</v>
      </c>
      <c r="D318" s="317"/>
    </row>
    <row r="319" spans="1:4" s="246" customFormat="1">
      <c r="A319" s="247"/>
      <c r="B319" s="298" t="s">
        <v>948</v>
      </c>
      <c r="C319" s="299" t="s">
        <v>1717</v>
      </c>
      <c r="D319" s="317"/>
    </row>
    <row r="320" spans="1:4" s="246" customFormat="1">
      <c r="A320" s="247"/>
      <c r="B320" s="298" t="s">
        <v>949</v>
      </c>
      <c r="C320" s="299" t="s">
        <v>1677</v>
      </c>
      <c r="D320" s="317"/>
    </row>
    <row r="321" spans="1:4" s="246" customFormat="1">
      <c r="A321" s="247"/>
      <c r="B321" s="298" t="s">
        <v>950</v>
      </c>
      <c r="C321" s="299" t="s">
        <v>1678</v>
      </c>
      <c r="D321" s="317"/>
    </row>
    <row r="322" spans="1:4" s="246" customFormat="1">
      <c r="A322" s="247"/>
      <c r="B322" s="298" t="s">
        <v>951</v>
      </c>
      <c r="C322" s="299" t="s">
        <v>1679</v>
      </c>
      <c r="D322" s="317"/>
    </row>
    <row r="323" spans="1:4" s="246" customFormat="1">
      <c r="A323" s="247"/>
      <c r="B323" s="298" t="s">
        <v>952</v>
      </c>
      <c r="C323" s="299" t="s">
        <v>1680</v>
      </c>
      <c r="D323" s="317"/>
    </row>
    <row r="324" spans="1:4" s="246" customFormat="1">
      <c r="A324" s="247"/>
      <c r="B324" s="298" t="s">
        <v>953</v>
      </c>
      <c r="C324" s="299" t="s">
        <v>1681</v>
      </c>
      <c r="D324" s="317"/>
    </row>
    <row r="325" spans="1:4" s="246" customFormat="1">
      <c r="A325" s="247"/>
      <c r="B325" s="298" t="s">
        <v>954</v>
      </c>
      <c r="C325" s="299" t="s">
        <v>1682</v>
      </c>
      <c r="D325" s="317"/>
    </row>
    <row r="326" spans="1:4" s="246" customFormat="1">
      <c r="A326" s="247"/>
      <c r="B326" s="298" t="s">
        <v>955</v>
      </c>
      <c r="C326" s="299" t="s">
        <v>1683</v>
      </c>
      <c r="D326" s="317"/>
    </row>
    <row r="327" spans="1:4" s="246" customFormat="1">
      <c r="A327" s="247"/>
      <c r="B327" s="298" t="s">
        <v>956</v>
      </c>
      <c r="C327" s="299" t="s">
        <v>1684</v>
      </c>
      <c r="D327" s="317"/>
    </row>
    <row r="328" spans="1:4" s="246" customFormat="1">
      <c r="A328" s="247"/>
      <c r="B328" s="298" t="s">
        <v>957</v>
      </c>
      <c r="C328" s="299" t="s">
        <v>1685</v>
      </c>
      <c r="D328" s="317"/>
    </row>
    <row r="329" spans="1:4" s="246" customFormat="1">
      <c r="A329" s="247"/>
      <c r="B329" s="298" t="s">
        <v>958</v>
      </c>
      <c r="C329" s="299" t="s">
        <v>1686</v>
      </c>
      <c r="D329" s="317"/>
    </row>
    <row r="330" spans="1:4" s="246" customFormat="1">
      <c r="A330" s="247"/>
      <c r="B330" s="298" t="s">
        <v>959</v>
      </c>
      <c r="C330" s="299" t="s">
        <v>1687</v>
      </c>
      <c r="D330" s="317"/>
    </row>
    <row r="331" spans="1:4" s="246" customFormat="1">
      <c r="A331" s="247"/>
      <c r="B331" s="298" t="s">
        <v>960</v>
      </c>
      <c r="C331" s="299" t="s">
        <v>1688</v>
      </c>
      <c r="D331" s="317"/>
    </row>
    <row r="332" spans="1:4" s="246" customFormat="1">
      <c r="A332" s="247"/>
      <c r="B332" s="298" t="s">
        <v>961</v>
      </c>
      <c r="C332" s="299" t="s">
        <v>1689</v>
      </c>
      <c r="D332" s="317"/>
    </row>
    <row r="333" spans="1:4" s="246" customFormat="1">
      <c r="A333" s="247"/>
      <c r="B333" s="298" t="s">
        <v>962</v>
      </c>
      <c r="C333" s="299" t="s">
        <v>1690</v>
      </c>
      <c r="D333" s="317"/>
    </row>
    <row r="334" spans="1:4" s="246" customFormat="1">
      <c r="A334" s="247"/>
      <c r="B334" s="298" t="s">
        <v>963</v>
      </c>
      <c r="C334" s="299" t="s">
        <v>1691</v>
      </c>
      <c r="D334" s="317"/>
    </row>
    <row r="335" spans="1:4" s="246" customFormat="1">
      <c r="A335" s="247"/>
      <c r="B335" s="298" t="s">
        <v>964</v>
      </c>
      <c r="C335" s="299" t="s">
        <v>1692</v>
      </c>
      <c r="D335" s="317"/>
    </row>
    <row r="336" spans="1:4" s="246" customFormat="1">
      <c r="A336" s="247"/>
      <c r="B336" s="298" t="s">
        <v>965</v>
      </c>
      <c r="C336" s="299" t="s">
        <v>1693</v>
      </c>
      <c r="D336" s="317"/>
    </row>
    <row r="337" spans="1:4" s="246" customFormat="1">
      <c r="A337" s="247"/>
      <c r="B337" s="298" t="s">
        <v>966</v>
      </c>
      <c r="C337" s="299" t="s">
        <v>1694</v>
      </c>
      <c r="D337" s="317"/>
    </row>
    <row r="338" spans="1:4" s="246" customFormat="1" ht="12" customHeight="1">
      <c r="A338" s="247"/>
      <c r="B338" s="298" t="s">
        <v>967</v>
      </c>
      <c r="C338" s="299" t="s">
        <v>1695</v>
      </c>
      <c r="D338" s="317"/>
    </row>
    <row r="339" spans="1:4" s="246" customFormat="1">
      <c r="B339" s="298" t="s">
        <v>968</v>
      </c>
      <c r="C339" s="299" t="s">
        <v>1696</v>
      </c>
      <c r="D339" s="317"/>
    </row>
    <row r="340" spans="1:4" s="246" customFormat="1">
      <c r="B340" s="298" t="s">
        <v>969</v>
      </c>
      <c r="C340" s="299" t="s">
        <v>1697</v>
      </c>
      <c r="D340" s="317"/>
    </row>
    <row r="341" spans="1:4" s="246" customFormat="1">
      <c r="B341" s="298" t="s">
        <v>970</v>
      </c>
      <c r="C341" s="299" t="s">
        <v>1698</v>
      </c>
      <c r="D341" s="317"/>
    </row>
    <row r="342" spans="1:4" s="246" customFormat="1">
      <c r="B342" s="298" t="s">
        <v>971</v>
      </c>
      <c r="C342" s="299" t="s">
        <v>1699</v>
      </c>
      <c r="D342" s="317"/>
    </row>
    <row r="343" spans="1:4" s="246" customFormat="1">
      <c r="B343" s="298" t="s">
        <v>972</v>
      </c>
      <c r="C343" s="299" t="s">
        <v>1700</v>
      </c>
      <c r="D343" s="317"/>
    </row>
    <row r="344" spans="1:4" s="246" customFormat="1">
      <c r="B344" s="298" t="s">
        <v>973</v>
      </c>
      <c r="C344" s="299" t="s">
        <v>1701</v>
      </c>
      <c r="D344" s="317"/>
    </row>
    <row r="345" spans="1:4" s="246" customFormat="1">
      <c r="B345" s="298" t="s">
        <v>974</v>
      </c>
      <c r="C345" s="299" t="s">
        <v>1702</v>
      </c>
      <c r="D345" s="317"/>
    </row>
    <row r="346" spans="1:4" s="246" customFormat="1">
      <c r="B346" s="298" t="s">
        <v>975</v>
      </c>
      <c r="C346" s="299" t="s">
        <v>1703</v>
      </c>
      <c r="D346" s="317"/>
    </row>
    <row r="347" spans="1:4" s="246" customFormat="1">
      <c r="B347" s="298" t="s">
        <v>976</v>
      </c>
      <c r="C347" s="299" t="s">
        <v>1704</v>
      </c>
      <c r="D347" s="317"/>
    </row>
    <row r="348" spans="1:4" s="246" customFormat="1">
      <c r="B348" s="298" t="s">
        <v>977</v>
      </c>
      <c r="C348" s="299" t="s">
        <v>1716</v>
      </c>
      <c r="D348" s="317"/>
    </row>
    <row r="349" spans="1:4" s="246" customFormat="1">
      <c r="B349" s="298" t="s">
        <v>978</v>
      </c>
      <c r="C349" s="299" t="s">
        <v>1705</v>
      </c>
      <c r="D349" s="317"/>
    </row>
    <row r="350" spans="1:4" s="246" customFormat="1">
      <c r="B350" s="298" t="s">
        <v>979</v>
      </c>
      <c r="C350" s="299" t="s">
        <v>1706</v>
      </c>
      <c r="D350" s="317"/>
    </row>
    <row r="351" spans="1:4" s="246" customFormat="1">
      <c r="B351" s="298" t="s">
        <v>980</v>
      </c>
      <c r="C351" s="299" t="s">
        <v>1707</v>
      </c>
      <c r="D351" s="317"/>
    </row>
    <row r="352" spans="1:4" s="246" customFormat="1">
      <c r="B352" s="298" t="s">
        <v>981</v>
      </c>
      <c r="C352" s="299" t="s">
        <v>1708</v>
      </c>
      <c r="D352" s="317"/>
    </row>
    <row r="353" spans="1:5" s="246" customFormat="1">
      <c r="B353" s="298" t="s">
        <v>982</v>
      </c>
      <c r="C353" s="299" t="s">
        <v>1709</v>
      </c>
      <c r="D353" s="317"/>
    </row>
    <row r="354" spans="1:5" s="246" customFormat="1">
      <c r="B354" s="298" t="s">
        <v>983</v>
      </c>
      <c r="C354" s="299" t="s">
        <v>1710</v>
      </c>
      <c r="D354" s="317"/>
    </row>
    <row r="355" spans="1:5" s="246" customFormat="1">
      <c r="B355" s="298" t="s">
        <v>984</v>
      </c>
      <c r="C355" s="299" t="s">
        <v>1763</v>
      </c>
      <c r="D355" s="317"/>
    </row>
    <row r="356" spans="1:5" s="246" customFormat="1">
      <c r="B356" s="298" t="s">
        <v>1781</v>
      </c>
      <c r="C356" s="299" t="s">
        <v>1711</v>
      </c>
      <c r="D356" s="317"/>
    </row>
    <row r="357" spans="1:5" s="246" customFormat="1" ht="13.5" thickBot="1">
      <c r="A357" s="248"/>
      <c r="B357" s="261"/>
      <c r="C357" s="262" t="s">
        <v>666</v>
      </c>
      <c r="D357" s="318">
        <f>SUM(D13:D356)</f>
        <v>0</v>
      </c>
    </row>
    <row r="358" spans="1:5" s="251" customFormat="1" ht="14.25" customHeight="1">
      <c r="A358" s="248"/>
      <c r="B358" s="249"/>
      <c r="C358" s="250"/>
      <c r="D358" s="250"/>
      <c r="E358" s="250"/>
    </row>
    <row r="359" spans="1:5" s="251" customFormat="1" ht="14.25" customHeight="1">
      <c r="A359" s="248"/>
      <c r="B359" s="249"/>
      <c r="C359" s="250"/>
      <c r="D359" s="250"/>
      <c r="E359" s="250"/>
    </row>
    <row r="360" spans="1:5" s="251" customFormat="1" ht="14.25" customHeight="1">
      <c r="A360" s="252"/>
      <c r="E360" s="250"/>
    </row>
    <row r="361" spans="1:5" s="251" customFormat="1"/>
    <row r="362" spans="1:5" s="251" customFormat="1" ht="55.5" customHeight="1">
      <c r="A362" s="253" t="s">
        <v>654</v>
      </c>
      <c r="B362" s="253"/>
      <c r="C362" s="253"/>
      <c r="D362" s="255" t="s">
        <v>656</v>
      </c>
    </row>
    <row r="363" spans="1:5" s="251" customFormat="1">
      <c r="A363" s="162" t="s">
        <v>139</v>
      </c>
      <c r="B363" s="105"/>
      <c r="C363" s="162"/>
      <c r="D363" s="245" t="s">
        <v>655</v>
      </c>
      <c r="E363" s="254"/>
    </row>
    <row r="364" spans="1:5" ht="18" customHeight="1">
      <c r="E364" s="163"/>
    </row>
  </sheetData>
  <sheetProtection password="CCCC" sheet="1" objects="1" scenarios="1"/>
  <mergeCells count="2">
    <mergeCell ref="A5:E5"/>
    <mergeCell ref="A9:D9"/>
  </mergeCells>
  <dataValidations count="1">
    <dataValidation type="whole" allowBlank="1" showInputMessage="1" showErrorMessage="1" errorTitle="UPOZORENJE" error="Uneli ste nekorektnu vrednost! Ponovite unos." sqref="D13:D357">
      <formula1>0</formula1>
      <formula2>999999999999</formula2>
    </dataValidation>
  </dataValidations>
  <pageMargins left="0.49803149600000002" right="0.49803149600000002" top="0.734251969" bottom="0.877952756" header="0.511811023622047" footer="0.74803149606299202"/>
  <pageSetup paperSize="9" scale="80" orientation="portrait" verticalDpi="4294967295" r:id="rId1"/>
  <headerFooter scaleWithDoc="0" alignWithMargins="0"/>
  <drawing r:id="rId2"/>
  <legacyDrawing r:id="rId3"/>
  <controls>
    <mc:AlternateContent xmlns:mc="http://schemas.openxmlformats.org/markup-compatibility/2006">
      <mc:Choice Requires="x14">
        <control shapeId="67585" r:id="rId4" name="CommandButton1">
          <controlPr defaultSize="0" autoLine="0" r:id="rId5">
            <anchor moveWithCells="1">
              <from>
                <xdr:col>3</xdr:col>
                <xdr:colOff>523875</xdr:colOff>
                <xdr:row>3</xdr:row>
                <xdr:rowOff>47625</xdr:rowOff>
              </from>
              <to>
                <xdr:col>4</xdr:col>
                <xdr:colOff>85725</xdr:colOff>
                <xdr:row>6</xdr:row>
                <xdr:rowOff>57150</xdr:rowOff>
              </to>
            </anchor>
          </controlPr>
        </control>
      </mc:Choice>
      <mc:Fallback>
        <control shapeId="67585" r:id="rId4" name="CommandButton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107</vt:i4>
      </vt:variant>
    </vt:vector>
  </HeadingPairs>
  <TitlesOfParts>
    <vt:vector size="120" baseType="lpstr">
      <vt:lpstr>Meni</vt:lpstr>
      <vt:lpstr>ObrazacIB</vt:lpstr>
      <vt:lpstr>K9OOSO</vt:lpstr>
      <vt:lpstr>OZPR</vt:lpstr>
      <vt:lpstr>Transferi</vt:lpstr>
      <vt:lpstr>TransferiFP</vt:lpstr>
      <vt:lpstr>BO</vt:lpstr>
      <vt:lpstr>Krv1</vt:lpstr>
      <vt:lpstr>Krv2a</vt:lpstr>
      <vt:lpstr>Krv2b</vt:lpstr>
      <vt:lpstr>DP</vt:lpstr>
      <vt:lpstr>Asignacije</vt:lpstr>
      <vt:lpstr>KontrolaF</vt:lpstr>
      <vt:lpstr>Asignacije!biop</vt:lpstr>
      <vt:lpstr>DP!biop</vt:lpstr>
      <vt:lpstr>biop</vt:lpstr>
      <vt:lpstr>Asignacije!bip</vt:lpstr>
      <vt:lpstr>DP!bip</vt:lpstr>
      <vt:lpstr>bip</vt:lpstr>
      <vt:lpstr>Asignacije!BrojPodr</vt:lpstr>
      <vt:lpstr>DP!BrojPodr</vt:lpstr>
      <vt:lpstr>BrojPodr</vt:lpstr>
      <vt:lpstr>Asignacije!BrojPodracuna</vt:lpstr>
      <vt:lpstr>BO!BrojPodracuna</vt:lpstr>
      <vt:lpstr>DP!BrojPodracuna</vt:lpstr>
      <vt:lpstr>'Krv1'!BrojPodracuna</vt:lpstr>
      <vt:lpstr>Krv2a!BrojPodracuna</vt:lpstr>
      <vt:lpstr>Krv2b!BrojPodracuna</vt:lpstr>
      <vt:lpstr>OZPR!BrojPodracuna</vt:lpstr>
      <vt:lpstr>Transferi!BrojPodracuna</vt:lpstr>
      <vt:lpstr>TransferiFP!BrojPodracuna</vt:lpstr>
      <vt:lpstr>BrojPodracuna</vt:lpstr>
      <vt:lpstr>Datum</vt:lpstr>
      <vt:lpstr>Asignacije!Fili</vt:lpstr>
      <vt:lpstr>DP!Fili</vt:lpstr>
      <vt:lpstr>Fili</vt:lpstr>
      <vt:lpstr>Asignacije!Filijala</vt:lpstr>
      <vt:lpstr>BO!Filijala</vt:lpstr>
      <vt:lpstr>DP!Filijala</vt:lpstr>
      <vt:lpstr>K9OOSO!Filijala</vt:lpstr>
      <vt:lpstr>'Krv1'!Filijala</vt:lpstr>
      <vt:lpstr>Krv2a!Filijala</vt:lpstr>
      <vt:lpstr>Krv2b!Filijala</vt:lpstr>
      <vt:lpstr>OZPR!Filijala</vt:lpstr>
      <vt:lpstr>Transferi!Filijala</vt:lpstr>
      <vt:lpstr>TransferiFP!Filijala</vt:lpstr>
      <vt:lpstr>Filijala</vt:lpstr>
      <vt:lpstr>Asignacije!MatBroj</vt:lpstr>
      <vt:lpstr>DP!MatBroj</vt:lpstr>
      <vt:lpstr>MatBroj</vt:lpstr>
      <vt:lpstr>Asignacije!MaticniBroj</vt:lpstr>
      <vt:lpstr>BO!MaticniBroj</vt:lpstr>
      <vt:lpstr>DP!MaticniBroj</vt:lpstr>
      <vt:lpstr>'Krv1'!MaticniBroj</vt:lpstr>
      <vt:lpstr>Krv2a!MaticniBroj</vt:lpstr>
      <vt:lpstr>Krv2b!MaticniBroj</vt:lpstr>
      <vt:lpstr>OZPR!MaticniBroj</vt:lpstr>
      <vt:lpstr>Transferi!MaticniBroj</vt:lpstr>
      <vt:lpstr>TransferiFP!MaticniBroj</vt:lpstr>
      <vt:lpstr>MaticniBroj</vt:lpstr>
      <vt:lpstr>Asignacije!NazivKorisnika</vt:lpstr>
      <vt:lpstr>BO!NazivKorisnika</vt:lpstr>
      <vt:lpstr>DP!NazivKorisnika</vt:lpstr>
      <vt:lpstr>'Krv1'!NazivKorisnika</vt:lpstr>
      <vt:lpstr>Krv2a!NazivKorisnika</vt:lpstr>
      <vt:lpstr>Krv2b!NazivKorisnika</vt:lpstr>
      <vt:lpstr>OZPR!NazivKorisnika</vt:lpstr>
      <vt:lpstr>Transferi!NazivKorisnika</vt:lpstr>
      <vt:lpstr>TransferiFP!NazivKorisnika</vt:lpstr>
      <vt:lpstr>NazivKorisnika</vt:lpstr>
      <vt:lpstr>Asignacije!NazKorisnika</vt:lpstr>
      <vt:lpstr>DP!NazKorisnika</vt:lpstr>
      <vt:lpstr>NazKorisnika</vt:lpstr>
      <vt:lpstr>KontrolaF!Odstupanje_1</vt:lpstr>
      <vt:lpstr>BO!PIB</vt:lpstr>
      <vt:lpstr>'Krv1'!PIB</vt:lpstr>
      <vt:lpstr>Krv2a!PIB</vt:lpstr>
      <vt:lpstr>Krv2b!PIB</vt:lpstr>
      <vt:lpstr>OZPR!PIB</vt:lpstr>
      <vt:lpstr>Transferi!PIB</vt:lpstr>
      <vt:lpstr>TransferiFP!PIB</vt:lpstr>
      <vt:lpstr>PIB</vt:lpstr>
      <vt:lpstr>Asignacije!Print_Area</vt:lpstr>
      <vt:lpstr>DP!Print_Area</vt:lpstr>
      <vt:lpstr>K9OOSO!Print_Area</vt:lpstr>
      <vt:lpstr>'Krv1'!Print_Area</vt:lpstr>
      <vt:lpstr>Krv2a!Print_Area</vt:lpstr>
      <vt:lpstr>Krv2b!Print_Area</vt:lpstr>
      <vt:lpstr>ObrazacIB!Print_Area</vt:lpstr>
      <vt:lpstr>OZPR!Print_Area</vt:lpstr>
      <vt:lpstr>Krv2a!Print_Titles</vt:lpstr>
      <vt:lpstr>Krv2b!Print_Titles</vt:lpstr>
      <vt:lpstr>OZPR!Print_Titles</vt:lpstr>
      <vt:lpstr>Razlika</vt:lpstr>
      <vt:lpstr>BO!Sediste</vt:lpstr>
      <vt:lpstr>'Krv1'!Sediste</vt:lpstr>
      <vt:lpstr>Krv2a!Sediste</vt:lpstr>
      <vt:lpstr>Krv2b!Sediste</vt:lpstr>
      <vt:lpstr>OZPR!Sediste</vt:lpstr>
      <vt:lpstr>Transferi!Sediste</vt:lpstr>
      <vt:lpstr>TransferiFP!Sediste</vt:lpstr>
      <vt:lpstr>Sediste</vt:lpstr>
      <vt:lpstr>SifraFilijale</vt:lpstr>
      <vt:lpstr>SifraZU</vt:lpstr>
      <vt:lpstr>ZbirK2</vt:lpstr>
      <vt:lpstr>Asignacije!ZDU</vt:lpstr>
      <vt:lpstr>DP!ZDU</vt:lpstr>
      <vt:lpstr>ZDU</vt:lpstr>
      <vt:lpstr>Asignacije!ZU</vt:lpstr>
      <vt:lpstr>BO!ZU</vt:lpstr>
      <vt:lpstr>DP!ZU</vt:lpstr>
      <vt:lpstr>K9OOSO!ZU</vt:lpstr>
      <vt:lpstr>'Krv1'!ZU</vt:lpstr>
      <vt:lpstr>Krv2a!ZU</vt:lpstr>
      <vt:lpstr>Krv2b!ZU</vt:lpstr>
      <vt:lpstr>OZPR!ZU</vt:lpstr>
      <vt:lpstr>Transferi!ZU</vt:lpstr>
      <vt:lpstr>TransferiFP!ZU</vt:lpstr>
      <vt:lpstr>ZU</vt:lpstr>
      <vt:lpstr>ZUuSast</vt:lpstr>
    </vt:vector>
  </TitlesOfParts>
  <Company>Bit Impeks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SBCPRN</dc:creator>
  <cp:lastModifiedBy>SBCPRN</cp:lastModifiedBy>
  <cp:lastPrinted>2026-07-14T08:29:53Z</cp:lastPrinted>
  <dcterms:created xsi:type="dcterms:W3CDTF">2002-07-23T06:43:57Z</dcterms:created>
  <dcterms:modified xsi:type="dcterms:W3CDTF">2026-07-14T08:30:30Z</dcterms:modified>
</cp:coreProperties>
</file>